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1.xml.rels" ContentType="application/vnd.openxmlformats-package.relationships+xml"/>
  <Override PartName="/xl/worksheets/_rels/sheet5.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comments5.xml" ContentType="application/vnd.openxmlformats-officedocument.spreadsheetml.comment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AISIE" sheetId="1" state="visible" r:id="rId2"/>
    <sheet name="AutoOpen Stub Data" sheetId="2" state="hidden" r:id="rId3"/>
    <sheet name="TemplateInformation" sheetId="3" state="hidden" r:id="rId4"/>
    <sheet name="CALCULS" sheetId="4" state="visible" r:id="rId5"/>
    <sheet name="DECLARATION DE MISE EN SERVICE " sheetId="5" state="hidden" r:id="rId6"/>
  </sheets>
  <definedNames>
    <definedName function="false" hidden="false" localSheetId="4" name="_xlnm.Print_Area" vbProcedure="false">'DECLARATION DE MISE EN SERVICE '!$A$1:$K$78</definedName>
    <definedName function="false" hidden="false" localSheetId="0" name="_xlnm.Print_Area" vbProcedure="false">SAISIE!$A$1:$J$45</definedName>
    <definedName function="false" hidden="false" name="Excel_BuiltIn_Auto_Open" vbProcedure="false">'AutoOpen Stub Data'!$A$1</definedName>
    <definedName function="false" hidden="false" name="_xlfnodf_XOR" vbProcedure="false">NA()</definedName>
  </definedNames>
  <calcPr iterateCount="100" refMode="A1" iterate="false" iterateDelta="0.0001"/>
  <extLst>
    <ext xmlns:loext="http://schemas.libreoffice.org/" uri="{7626C862-2A13-11E5-B345-FEFF819CDC9F}">
      <loext:extCalcPr stringRefSyntax="CalcA1ExcelA1"/>
    </ext>
  </extLst>
</workbook>
</file>

<file path=xl/comments1.xml><?xml version="1.0" encoding="utf-8"?>
<comments xmlns="http://schemas.openxmlformats.org/spreadsheetml/2006/main" xmlns:xdr="http://schemas.openxmlformats.org/drawingml/2006/spreadsheetDrawing">
  <authors>
    <author>SH</author>
  </authors>
  <commentList>
    <comment ref="B22" authorId="0">
      <text>
        <r>
          <rPr>
            <sz val="10"/>
            <rFont val="Arial"/>
            <family val="2"/>
            <charset val="1"/>
          </rPr>
          <t xml:space="preserve">Valeur négative si rangée en avant de l’essieu avant
</t>
        </r>
      </text>
    </comment>
    <comment ref="B23" authorId="0">
      <text>
        <r>
          <rPr>
            <sz val="10"/>
            <rFont val="Arial"/>
            <family val="2"/>
            <charset val="1"/>
          </rPr>
          <t xml:space="preserve">Valeur négative si en avant de l’essieu avant</t>
        </r>
      </text>
    </comment>
    <comment ref="B24" authorId="0">
      <text>
        <r>
          <rPr>
            <sz val="10"/>
            <rFont val="Arial"/>
            <family val="2"/>
            <charset val="1"/>
          </rPr>
          <t xml:space="preserve">Valeur négative si en avant de l’essieu avant</t>
        </r>
      </text>
    </comment>
    <comment ref="B28" authorId="0">
      <text>
        <r>
          <rPr>
            <sz val="10"/>
            <rFont val="Arial"/>
            <family val="2"/>
            <charset val="1"/>
          </rPr>
          <t xml:space="preserve">0 pour un panier
</t>
        </r>
      </text>
    </comment>
    <comment ref="B33" authorId="0">
      <text>
        <r>
          <rPr>
            <sz val="10"/>
            <rFont val="Arial"/>
            <family val="2"/>
            <charset val="1"/>
          </rPr>
          <t xml:space="preserve">Valeur négative si en arrière de l’essieu arrière</t>
        </r>
      </text>
    </comment>
    <comment ref="B34" authorId="0">
      <text>
        <r>
          <rPr>
            <sz val="10"/>
            <rFont val="Arial"/>
            <family val="2"/>
            <charset val="1"/>
          </rPr>
          <t xml:space="preserve">Valeur négative si en arrière de l’essieu arrière</t>
        </r>
      </text>
    </comment>
    <comment ref="C7" authorId="0">
      <text>
        <r>
          <rPr>
            <sz val="10"/>
            <rFont val="Arial"/>
            <family val="2"/>
            <charset val="1"/>
          </rPr>
          <t xml:space="preserve">Choix multiple</t>
        </r>
      </text>
    </comment>
    <comment ref="F8" authorId="0">
      <text>
        <r>
          <rPr>
            <sz val="10"/>
            <rFont val="Arial"/>
            <family val="2"/>
            <charset val="1"/>
          </rPr>
          <t xml:space="preserve">Dans tous les cas remplir Pesée avant et Pesée arrière
Si les réservoirs de carburant et d’additif n’étaient pas pleins lors de la pesée, remplir les cases suivantes</t>
        </r>
      </text>
    </comment>
    <comment ref="G13" authorId="0">
      <text>
        <r>
          <rPr>
            <sz val="10"/>
            <rFont val="Arial"/>
            <family val="2"/>
            <charset val="1"/>
          </rPr>
          <t xml:space="preserve">Choix multiple</t>
        </r>
      </text>
    </comment>
  </commentList>
</comments>
</file>

<file path=xl/comments5.xml><?xml version="1.0" encoding="utf-8"?>
<comments xmlns="http://schemas.openxmlformats.org/spreadsheetml/2006/main" xmlns:xdr="http://schemas.openxmlformats.org/drawingml/2006/spreadsheetDrawing">
  <authors>
    <author>SH</author>
  </authors>
  <commentList>
    <comment ref="B29" authorId="0">
      <text>
        <r>
          <rPr>
            <sz val="10"/>
            <rFont val="Arial"/>
            <family val="2"/>
            <charset val="1"/>
          </rPr>
          <t xml:space="preserve">Choix multiple</t>
        </r>
      </text>
    </comment>
    <comment ref="B34" authorId="0">
      <text>
        <r>
          <rPr>
            <sz val="10"/>
            <rFont val="Arial"/>
            <family val="2"/>
            <charset val="1"/>
          </rPr>
          <t xml:space="preserve">Choix multiple</t>
        </r>
      </text>
    </comment>
  </commentList>
</comments>
</file>

<file path=xl/sharedStrings.xml><?xml version="1.0" encoding="utf-8"?>
<sst xmlns="http://schemas.openxmlformats.org/spreadsheetml/2006/main" count="244" uniqueCount="196">
  <si>
    <r>
      <rPr>
        <b val="true"/>
        <sz val="14"/>
        <rFont val="Arial"/>
        <family val="2"/>
        <charset val="1"/>
      </rPr>
      <t xml:space="preserve">CALCUL DES CARACTÉRISTIQUES DU VÉHICULE DE DÉPANNAGE
</t>
    </r>
    <r>
      <rPr>
        <b val="true"/>
        <sz val="14"/>
        <rFont val="Marianne"/>
        <family val="3"/>
        <charset val="1"/>
      </rPr>
      <t xml:space="preserve">Arrêté ministériel du 27 juin 2024</t>
    </r>
  </si>
  <si>
    <t xml:space="preserve"> </t>
  </si>
  <si>
    <t xml:space="preserve">REMPLIR LES CASES GRISES</t>
  </si>
  <si>
    <t xml:space="preserve">CARACTÉRISTIQUES TECHNIQUES DU VÉHICULE</t>
  </si>
  <si>
    <t xml:space="preserve">Numéro d'identifcation du véhicule (VIN)</t>
  </si>
  <si>
    <t xml:space="preserve">Catégorie internationale du véhicule </t>
  </si>
  <si>
    <t xml:space="preserve">N1</t>
  </si>
  <si>
    <t xml:space="preserve">PTAC</t>
  </si>
  <si>
    <t xml:space="preserve">Détermination du poids à vide</t>
  </si>
  <si>
    <t xml:space="preserve">Poids maximal prévu par le constructeur sur le ou les essieux avant</t>
  </si>
  <si>
    <t xml:space="preserve">PMav</t>
  </si>
  <si>
    <t xml:space="preserve">Pesée AV</t>
  </si>
  <si>
    <t xml:space="preserve">Poids maximal prévu par le constructeur sur le ou les essieux arrière</t>
  </si>
  <si>
    <t xml:space="preserve">PMar</t>
  </si>
  <si>
    <t xml:space="preserve">Pesée AR</t>
  </si>
  <si>
    <t xml:space="preserve">Poids minimum à vide sur l’essieu avant défini par le constructeur</t>
  </si>
  <si>
    <t xml:space="preserve">k</t>
  </si>
  <si>
    <t xml:space="preserve">Empattement</t>
  </si>
  <si>
    <t xml:space="preserve">e</t>
  </si>
  <si>
    <t xml:space="preserve">Volume carburant</t>
  </si>
  <si>
    <t xml:space="preserve">Type carburant GO ou ES</t>
  </si>
  <si>
    <t xml:space="preserve">GO</t>
  </si>
  <si>
    <r>
      <rPr>
        <sz val="10"/>
        <rFont val="Arial"/>
        <family val="2"/>
        <charset val="1"/>
      </rPr>
      <t xml:space="preserve">Poids à vide en ordre de marche du véhicule de dépannage 
avec masse des équipements prévus à l’article 4 de l'arrêté </t>
    </r>
    <r>
      <rPr>
        <u val="single"/>
        <sz val="10"/>
        <rFont val="Arial"/>
        <family val="2"/>
        <charset val="1"/>
      </rPr>
      <t xml:space="preserve">et sans conducteur</t>
    </r>
  </si>
  <si>
    <t xml:space="preserve">PV</t>
  </si>
  <si>
    <t xml:space="preserve">Densité carburant</t>
  </si>
  <si>
    <t xml:space="preserve">Poids à vide en ordre de marche du véhicule de dépannage sur le ou les essieux avant</t>
  </si>
  <si>
    <t xml:space="preserve">PVav</t>
  </si>
  <si>
    <t xml:space="preserve">Distance carburant par rapport à l’essieu AV</t>
  </si>
  <si>
    <t xml:space="preserve">Poids à vide en ordre de marche du véhicule de dépannage sur le ou les essieux arrière</t>
  </si>
  <si>
    <t xml:space="preserve">PVar</t>
  </si>
  <si>
    <t xml:space="preserve">Taux remplissage réservoir carburant lors de la pesée</t>
  </si>
  <si>
    <t xml:space="preserve">Volume AdBlue</t>
  </si>
  <si>
    <t xml:space="preserve">PLACES ASSISES</t>
  </si>
  <si>
    <t xml:space="preserve">Densité AdBlue</t>
  </si>
  <si>
    <t xml:space="preserve">Nombre de places en rangée 1</t>
  </si>
  <si>
    <t xml:space="preserve">n1</t>
  </si>
  <si>
    <t xml:space="preserve">Distance AdBlue par rapport à l’essieu AV</t>
  </si>
  <si>
    <t xml:space="preserve">Nombre de places en rangée 2</t>
  </si>
  <si>
    <t xml:space="preserve">n2</t>
  </si>
  <si>
    <t xml:space="preserve">Taux remplissage réservoir AdBlue lors de la pesée</t>
  </si>
  <si>
    <t xml:space="preserve">Nombre de places en rangée 3</t>
  </si>
  <si>
    <t xml:space="preserve">n3</t>
  </si>
  <si>
    <t xml:space="preserve">AV</t>
  </si>
  <si>
    <t xml:space="preserve">AR</t>
  </si>
  <si>
    <t xml:space="preserve">Total</t>
  </si>
  <si>
    <t xml:space="preserve">Distance rangée 1 / essieu AV</t>
  </si>
  <si>
    <t xml:space="preserve">Z1</t>
  </si>
  <si>
    <t xml:space="preserve">Masse carburant manquant</t>
  </si>
  <si>
    <t xml:space="preserve">Distance rangée 2 / essieu AV</t>
  </si>
  <si>
    <t xml:space="preserve">Z2</t>
  </si>
  <si>
    <t xml:space="preserve">Masse AdBlue manquant</t>
  </si>
  <si>
    <t xml:space="preserve">Distance rangée 3 / essieu AV</t>
  </si>
  <si>
    <t xml:space="preserve">Z3</t>
  </si>
  <si>
    <t xml:space="preserve">Poids à vide avec carburant et AdBlue complet</t>
  </si>
  <si>
    <t xml:space="preserve">CARACTÉRISTIQUES DE L’ENGIN DE LEVAGE</t>
  </si>
  <si>
    <r>
      <rPr>
        <sz val="10"/>
        <rFont val="Arial"/>
        <family val="2"/>
        <charset val="1"/>
      </rPr>
      <t xml:space="preserve">Porte-à-faux de la flèche ou du panier par rapport à l’essieu arrière (</t>
    </r>
    <r>
      <rPr>
        <u val="single"/>
        <sz val="10"/>
        <rFont val="Arial"/>
        <family val="2"/>
        <charset val="1"/>
      </rPr>
      <t xml:space="preserve">en position de travail)</t>
    </r>
  </si>
  <si>
    <t xml:space="preserve">d</t>
  </si>
  <si>
    <t xml:space="preserve">Hauteur de la flèche ou du panier par rapport au plan horizontal passant par l’axe des roues  (en utilisation route)</t>
  </si>
  <si>
    <t xml:space="preserve">h</t>
  </si>
  <si>
    <t xml:space="preserve">Masse forfaitaire du véhicule chargé</t>
  </si>
  <si>
    <t xml:space="preserve">Capacité du dispositif de levage déclarée par le constructeur</t>
  </si>
  <si>
    <t xml:space="preserve">Fa</t>
  </si>
  <si>
    <t xml:space="preserve">CAPACITÉ DE CHARGEMENT DU VÉHICULE DE DÉPANNAGE</t>
  </si>
  <si>
    <t xml:space="preserve">Nombre de véhicules pouvant être chargés sur le(s) plateau(x)</t>
  </si>
  <si>
    <t xml:space="preserve">Position du CdG du véhicule chargé / essieu AR</t>
  </si>
  <si>
    <t xml:space="preserve">Y1</t>
  </si>
  <si>
    <t xml:space="preserve">Position du CdG du 2nd véhicule chargé / essieu AR</t>
  </si>
  <si>
    <t xml:space="preserve">Y2</t>
  </si>
  <si>
    <t xml:space="preserve">RÉSULTATS POUR AUTORISATION</t>
  </si>
  <si>
    <t xml:space="preserve">Classé dans la catégorie</t>
  </si>
  <si>
    <t xml:space="preserve">Capacité du véhicule :</t>
  </si>
  <si>
    <t xml:space="preserve">Poids de référence :</t>
  </si>
  <si>
    <t xml:space="preserve">F</t>
  </si>
  <si>
    <t xml:space="preserve">F1</t>
  </si>
  <si>
    <t xml:space="preserve">F2</t>
  </si>
  <si>
    <t xml:space="preserve">Force admissible à la flèche ou au panier :</t>
  </si>
  <si>
    <t xml:space="preserve">PTACdép :</t>
  </si>
  <si>
    <t xml:space="preserve">AutoTemplateWizardDONTMESSWITHIT</t>
  </si>
  <si>
    <t xml:space="preserve">Type de base de données:</t>
  </si>
  <si>
    <t xml:space="preserve">Excel 5.0</t>
  </si>
  <si>
    <t xml:space="preserve">Emplacement de la base de données:</t>
  </si>
  <si>
    <t xml:space="preserve">C:\Data\Excel\Dépanneuse\Base de données CARTE BLANCHE2002-87.xls</t>
  </si>
  <si>
    <t xml:space="preserve">Reserved</t>
  </si>
  <si>
    <t xml:space="preserve">Nombre de tables:</t>
  </si>
  <si>
    <t xml:space="preserve">Nom de la table:</t>
  </si>
  <si>
    <t xml:space="preserve">Table1</t>
  </si>
  <si>
    <t xml:space="preserve">Nombre de champs:</t>
  </si>
  <si>
    <t xml:space="preserve">Nom de champ:</t>
  </si>
  <si>
    <t xml:space="preserve">N° arrêté </t>
  </si>
  <si>
    <t xml:space="preserve">Date visite</t>
  </si>
  <si>
    <t xml:space="preserve">Civilité </t>
  </si>
  <si>
    <t xml:space="preserve">Propriétaire</t>
  </si>
  <si>
    <t xml:space="preserve">adresse</t>
  </si>
  <si>
    <t xml:space="preserve">N° immatriculation</t>
  </si>
  <si>
    <t xml:space="preserve">Marque</t>
  </si>
  <si>
    <t xml:space="preserve">N° identification</t>
  </si>
  <si>
    <t xml:space="preserve">Puissance </t>
  </si>
  <si>
    <t xml:space="preserve">Type</t>
  </si>
  <si>
    <t xml:space="preserve">Annexe</t>
  </si>
  <si>
    <t xml:space="preserve">PTAC </t>
  </si>
  <si>
    <t xml:space="preserve">catégorie</t>
  </si>
  <si>
    <t xml:space="preserve">PTAC remorqué </t>
  </si>
  <si>
    <t xml:space="preserve">Force F </t>
  </si>
  <si>
    <t xml:space="preserve">crochet/ panier arrière</t>
  </si>
  <si>
    <t xml:space="preserve">Rayon d'action </t>
  </si>
  <si>
    <t xml:space="preserve">Remorquage impossible</t>
  </si>
  <si>
    <t xml:space="preserve">Date CB</t>
  </si>
  <si>
    <t xml:space="preserve">Signataire</t>
  </si>
  <si>
    <t xml:space="preserve">Grade signataire</t>
  </si>
  <si>
    <t xml:space="preserve">Réfère à:</t>
  </si>
  <si>
    <t xml:space="preserve">I.CARACTÉRISTIQUES TECHNIQUES</t>
  </si>
  <si>
    <t xml:space="preserve">Capacité de chargement</t>
  </si>
  <si>
    <t xml:space="preserve">Remorqueur</t>
  </si>
  <si>
    <t xml:space="preserve">Porteur/remorqueur</t>
  </si>
  <si>
    <t xml:space="preserve">1 voiture chargée</t>
  </si>
  <si>
    <t xml:space="preserve">2 voitures chargées</t>
  </si>
  <si>
    <t xml:space="preserve">Cond. seul</t>
  </si>
  <si>
    <t xml:space="preserve">Avec passagers</t>
  </si>
  <si>
    <t xml:space="preserve">Nombre de places assises</t>
  </si>
  <si>
    <t xml:space="preserve">n</t>
  </si>
  <si>
    <t xml:space="preserve">Poids des passagers</t>
  </si>
  <si>
    <t xml:space="preserve">essieu AV</t>
  </si>
  <si>
    <t xml:space="preserve">essieu AR</t>
  </si>
  <si>
    <t xml:space="preserve">Distance rangée 1 / essieu AR</t>
  </si>
  <si>
    <t xml:space="preserve">Conducteur seul</t>
  </si>
  <si>
    <t xml:space="preserve">Distance rangée 2 / essieu AR</t>
  </si>
  <si>
    <t xml:space="preserve">Rangée 1</t>
  </si>
  <si>
    <t xml:space="preserve">Distance rangée 3 / essieu AR</t>
  </si>
  <si>
    <t xml:space="preserve">Rangée 2</t>
  </si>
  <si>
    <t xml:space="preserve">Rangée 3</t>
  </si>
  <si>
    <t xml:space="preserve">2. Véhicule de dépannage de la catégorie R (remorqueur)</t>
  </si>
  <si>
    <t xml:space="preserve">Poids de référence :</t>
  </si>
  <si>
    <t xml:space="preserve">PVav + PMar</t>
  </si>
  <si>
    <t xml:space="preserve">2.1 - Force admissible à la flèche ou au panier :</t>
  </si>
  <si>
    <t xml:space="preserve">Respect du mini sur l’essieu avant</t>
  </si>
  <si>
    <t xml:space="preserve">Fb = (PVav - k)/(d + 0,18 x h) x e</t>
  </si>
  <si>
    <t xml:space="preserve">Respect du maxi sur l’essieu arrière</t>
  </si>
  <si>
    <t xml:space="preserve">Fc = (Pmar - PVar)/(1 + (d + 0,18 x h)/e)</t>
  </si>
  <si>
    <t xml:space="preserve">Respect du PTAC</t>
  </si>
  <si>
    <t xml:space="preserve">Fd = PTAC - PVodm</t>
  </si>
  <si>
    <t xml:space="preserve">Force admissible retenue</t>
  </si>
  <si>
    <t xml:space="preserve">Poids à vide en ordre de marche du véhicule de dépannage 
(avec conducteur et masse des équipements prévus à l’article 4 du présent arrêté)</t>
  </si>
  <si>
    <t xml:space="preserve">Pvodm</t>
  </si>
  <si>
    <t xml:space="preserve">Poids de référence </t>
  </si>
  <si>
    <t xml:space="preserve">2.2 – Poids du véhicule remorqué :</t>
  </si>
  <si>
    <t xml:space="preserve">PTACdép = Pvodm + F</t>
  </si>
  <si>
    <t xml:space="preserve">3. Véhicule de dépannage de la catégorie P (véhicules porteurs)</t>
  </si>
  <si>
    <t xml:space="preserve">Capacité C = PTAC – Pvodm - Mpassagers</t>
  </si>
  <si>
    <t xml:space="preserve">DÉCLARATION DE MISE EN SERVICE D’UN VÉHICULE SPÉCIALISÉ DANS LES OPÉRATIONS DE DÉPANNAGE</t>
  </si>
  <si>
    <t xml:space="preserve">Arrête ministériel du 30 septembre 1975 modifié et circulaire du 30 septembre 1975
CATÉGORIES A, B ET C</t>
  </si>
  <si>
    <t xml:space="preserve">Je soussigné-e :</t>
  </si>
  <si>
    <t xml:space="preserve">demeurant à :</t>
  </si>
  <si>
    <t xml:space="preserve">téléphone :</t>
  </si>
  <si>
    <t xml:space="preserve">déclare mettre en service un véhicule spécialisé dans les opérations d’évacuation des véhicules en panne ou accidentés, répondant à l’arrêté ministériel du 30 septembre 1975 modifié et à la circulaire du 30 septembre 1975.</t>
  </si>
  <si>
    <t xml:space="preserve">CARACTÉRISTIQUES DU VÉHICULE :</t>
  </si>
  <si>
    <t xml:space="preserve">N° d’immatriculation</t>
  </si>
  <si>
    <t xml:space="preserve">Genre</t>
  </si>
  <si>
    <t xml:space="preserve">Carrosserie</t>
  </si>
  <si>
    <t xml:space="preserve">DEPANNAGE</t>
  </si>
  <si>
    <t xml:space="preserve">N° de série</t>
  </si>
  <si>
    <t xml:space="preserve">Source d’énergie</t>
  </si>
  <si>
    <t xml:space="preserve">Puissance administrative</t>
  </si>
  <si>
    <t xml:space="preserve">Date de 1ère mise en circulation</t>
  </si>
  <si>
    <t xml:space="preserve">Porte-à-faux avant toutes saillies comprises</t>
  </si>
  <si>
    <t xml:space="preserve">Porte-à-faux arrière toutes saillies comprises</t>
  </si>
  <si>
    <t xml:space="preserve">Longueur hors tout</t>
  </si>
  <si>
    <t xml:space="preserve">Largeur hors tout</t>
  </si>
  <si>
    <t xml:space="preserve">Surface</t>
  </si>
  <si>
    <t xml:space="preserve">Je certifie que le châssis :</t>
  </si>
  <si>
    <t xml:space="preserve">Je certifie que le porte-à-faux arrière du véhicule carrossé, toutes saillies comprises :</t>
  </si>
  <si>
    <t xml:space="preserve">CARACTÉRISTIQUES TECHNIQUES :</t>
  </si>
  <si>
    <t xml:space="preserve">Poids total autorisé en charge :</t>
  </si>
  <si>
    <t xml:space="preserve">Poids maximal prévu par le constructeur sur le(s) essieu(x) avant(s) :</t>
  </si>
  <si>
    <t xml:space="preserve">Poids maximal prévu par le constructeur sur le(s) essieu(x) arrière(s) :</t>
  </si>
  <si>
    <t xml:space="preserve">Hauteur de l’extrémité de la potence par rapport au plan horizontal passant par l’axe des roues :</t>
  </si>
  <si>
    <t xml:space="preserve">Poids à vide en ordre complet de marche :</t>
  </si>
  <si>
    <t xml:space="preserve">Poids à vide sur le(s) essieu(x) avant(s) :</t>
  </si>
  <si>
    <t xml:space="preserve">Poids à vide sur le(s) essieu(x) arrière(s) :</t>
  </si>
  <si>
    <t xml:space="preserve">Porte-à-faux de l’engin de levage par rapport à l’axe du ou des essieu(x) arrière(s) :</t>
  </si>
  <si>
    <t xml:space="preserve">CLASSEMENT EN CATÉGORIE :</t>
  </si>
  <si>
    <t xml:space="preserve">CARACTÉRISTIQUES NOUVELLES DU VÉHICULE SPÉCIALISÉ :</t>
  </si>
  <si>
    <t xml:space="preserve">Avec tous les passagers</t>
  </si>
  <si>
    <t xml:space="preserve">véhicules sur le plateau</t>
  </si>
  <si>
    <t xml:space="preserve">aucun</t>
  </si>
  <si>
    <t xml:space="preserve">Force admissible au crochet (kg)</t>
  </si>
  <si>
    <t xml:space="preserve">PTAC du véhicule de dépannage (kg)</t>
  </si>
  <si>
    <t xml:space="preserve">CONDITIONS À RESPECTER EN CIRCULATION :</t>
  </si>
  <si>
    <t xml:space="preserve">ÉQUIPEMENTS OBLIGATOIRES :</t>
  </si>
  <si>
    <t xml:space="preserve">plaque rectangulaire réflectorisée orangée (0,25 × 1 m)</t>
  </si>
  <si>
    <t xml:space="preserve">feux spéciaux agréés R65</t>
  </si>
  <si>
    <t xml:space="preserve">deux feux rouges à l’extrémité supérieure de la flèche</t>
  </si>
  <si>
    <t xml:space="preserve">trois cônes de signalisation</t>
  </si>
  <si>
    <t xml:space="preserve">balai – pelle – sable ou produits absorbants</t>
  </si>
  <si>
    <t xml:space="preserve">Fait à</t>
  </si>
  <si>
    <t xml:space="preserve">le</t>
  </si>
  <si>
    <t xml:space="preserve">le demandeur</t>
  </si>
</sst>
</file>

<file path=xl/styles.xml><?xml version="1.0" encoding="utf-8"?>
<styleSheet xmlns="http://schemas.openxmlformats.org/spreadsheetml/2006/main">
  <numFmts count="21">
    <numFmt numFmtId="164" formatCode="General"/>
    <numFmt numFmtId="165" formatCode="#,##0"/>
    <numFmt numFmtId="166" formatCode="\$#,##0\ ;&quot;($&quot;#,##0\)"/>
    <numFmt numFmtId="167" formatCode="#,##0.00\ [$€-40C];[RED]\-#,##0.00\ [$€-40C]"/>
    <numFmt numFmtId="168" formatCode="0.00"/>
    <numFmt numFmtId="169" formatCode="#&quot; véhicules&quot;"/>
    <numFmt numFmtId="170" formatCode="@"/>
    <numFmt numFmtId="171" formatCode="#,##0&quot; kg&quot;"/>
    <numFmt numFmtId="172" formatCode="0&quot; kg&quot;"/>
    <numFmt numFmtId="173" formatCode="0.00&quot; m&quot;"/>
    <numFmt numFmtId="174" formatCode="0.00&quot; L&quot;"/>
    <numFmt numFmtId="175" formatCode="#&quot; kg&quot;"/>
    <numFmt numFmtId="176" formatCode="0.000&quot; kg/L&quot;"/>
    <numFmt numFmtId="177" formatCode="0.00\ %"/>
    <numFmt numFmtId="178" formatCode="0"/>
    <numFmt numFmtId="179" formatCode="General"/>
    <numFmt numFmtId="180" formatCode="dd/mm/yy"/>
    <numFmt numFmtId="181" formatCode="#"/>
    <numFmt numFmtId="182" formatCode="&quot;VRAI&quot;;&quot;VRAI&quot;;&quot;FAUX&quot;"/>
    <numFmt numFmtId="183" formatCode="0.0&quot; m²&quot;"/>
    <numFmt numFmtId="184" formatCode="0.000&quot; m&quot;"/>
  </numFmts>
  <fonts count="14">
    <font>
      <sz val="10"/>
      <name val="Arial"/>
      <family val="2"/>
      <charset val="1"/>
    </font>
    <font>
      <sz val="10"/>
      <name val="Arial"/>
      <family val="0"/>
    </font>
    <font>
      <sz val="10"/>
      <name val="Arial"/>
      <family val="0"/>
    </font>
    <font>
      <sz val="10"/>
      <name val="Arial"/>
      <family val="0"/>
    </font>
    <font>
      <b val="true"/>
      <sz val="18"/>
      <name val="Arial"/>
      <family val="2"/>
      <charset val="1"/>
    </font>
    <font>
      <b val="true"/>
      <sz val="12"/>
      <name val="Arial"/>
      <family val="2"/>
      <charset val="1"/>
    </font>
    <font>
      <sz val="9"/>
      <name val="Arial"/>
      <family val="2"/>
      <charset val="1"/>
    </font>
    <font>
      <b val="true"/>
      <i val="true"/>
      <u val="single"/>
      <sz val="10"/>
      <name val="Arial"/>
      <family val="2"/>
      <charset val="1"/>
    </font>
    <font>
      <b val="true"/>
      <sz val="14"/>
      <name val="Arial"/>
      <family val="2"/>
      <charset val="1"/>
    </font>
    <font>
      <b val="true"/>
      <sz val="14"/>
      <name val="Marianne"/>
      <family val="3"/>
      <charset val="1"/>
    </font>
    <font>
      <b val="true"/>
      <sz val="10"/>
      <name val="Arial"/>
      <family val="2"/>
      <charset val="1"/>
    </font>
    <font>
      <u val="single"/>
      <sz val="10"/>
      <name val="Arial"/>
      <family val="2"/>
      <charset val="1"/>
    </font>
    <font>
      <b val="true"/>
      <sz val="10"/>
      <color rgb="FFCE181E"/>
      <name val="Arial"/>
      <family val="2"/>
      <charset val="1"/>
    </font>
    <font>
      <b val="true"/>
      <u val="single"/>
      <sz val="10"/>
      <name val="Arial"/>
      <family val="2"/>
      <charset val="1"/>
    </font>
  </fonts>
  <fills count="8">
    <fill>
      <patternFill patternType="none"/>
    </fill>
    <fill>
      <patternFill patternType="gray125"/>
    </fill>
    <fill>
      <patternFill patternType="solid">
        <fgColor rgb="FFDDDDDD"/>
        <bgColor rgb="FFE7E6E6"/>
      </patternFill>
    </fill>
    <fill>
      <patternFill patternType="solid">
        <fgColor rgb="FFFF0000"/>
        <bgColor rgb="FFCE181E"/>
      </patternFill>
    </fill>
    <fill>
      <patternFill patternType="solid">
        <fgColor rgb="FFE7E6E6"/>
        <bgColor rgb="FFDDDDDD"/>
      </patternFill>
    </fill>
    <fill>
      <patternFill patternType="solid">
        <fgColor rgb="FFFFFF99"/>
        <bgColor rgb="FFCCFFCC"/>
      </patternFill>
    </fill>
    <fill>
      <patternFill patternType="solid">
        <fgColor rgb="FFCCFFCC"/>
        <bgColor rgb="FFCCFFFF"/>
      </patternFill>
    </fill>
    <fill>
      <patternFill patternType="solid">
        <fgColor rgb="FFFFFFFF"/>
        <bgColor rgb="FFE7E6E6"/>
      </patternFill>
    </fill>
  </fills>
  <borders count="14">
    <border diagonalUp="false" diagonalDown="false">
      <left/>
      <right/>
      <top/>
      <bottom/>
      <diagonal/>
    </border>
    <border diagonalUp="false" diagonalDown="false">
      <left style="hair"/>
      <right style="hair"/>
      <top style="hair"/>
      <bottom style="hair"/>
      <diagonal/>
    </border>
    <border diagonalUp="false" diagonalDown="false">
      <left/>
      <right/>
      <top style="double"/>
      <bottom/>
      <diagonal/>
    </border>
    <border diagonalUp="false" diagonalDown="false">
      <left style="thin"/>
      <right style="thin"/>
      <top style="thin"/>
      <bottom style="thin"/>
      <diagonal/>
    </border>
    <border diagonalUp="false" diagonalDown="false">
      <left style="hair"/>
      <right style="hair"/>
      <top/>
      <bottom style="hair"/>
      <diagonal/>
    </border>
    <border diagonalUp="false" diagonalDown="false">
      <left style="hair"/>
      <right style="hair"/>
      <top style="hair"/>
      <bottom/>
      <diagonal/>
    </border>
    <border diagonalUp="false" diagonalDown="false">
      <left style="hair"/>
      <right style="hair"/>
      <top/>
      <bottom/>
      <diagonal/>
    </border>
    <border diagonalUp="false" diagonalDown="false">
      <left style="hair"/>
      <right style="thin"/>
      <top/>
      <bottom/>
      <diagonal/>
    </border>
    <border diagonalUp="false" diagonalDown="false">
      <left style="thin"/>
      <right style="thin"/>
      <top/>
      <bottom/>
      <diagonal/>
    </border>
    <border diagonalUp="false" diagonalDown="false">
      <left style="thin"/>
      <right style="hair"/>
      <top/>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style="thin"/>
      <top/>
      <bottom style="thin"/>
      <diagonal/>
    </border>
    <border diagonalUp="false" diagonalDown="false">
      <left style="thin"/>
      <right style="thin"/>
      <top/>
      <bottom style="thin"/>
      <diagonal/>
    </border>
  </borders>
  <cellStyleXfs count="3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false" applyAlignment="true" applyProtection="false">
      <alignment horizontal="general" vertical="bottom" textRotation="0" wrapText="false" indent="0" shrinkToFit="false"/>
    </xf>
    <xf numFmtId="164" fontId="4" fillId="0"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6" fillId="2" borderId="1" applyFont="true" applyBorder="true" applyAlignment="true" applyProtection="false">
      <alignment horizontal="center"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4" fontId="0" fillId="3" borderId="0" applyFont="true" applyBorder="false" applyAlignment="true" applyProtection="false">
      <alignment horizontal="general" vertical="bottom" textRotation="0" wrapText="false" indent="0" shrinkToFit="false"/>
    </xf>
    <xf numFmtId="167" fontId="7" fillId="0" borderId="0" applyFont="true" applyBorder="false" applyAlignment="true" applyProtection="false">
      <alignment horizontal="general" vertical="bottom" textRotation="0" wrapText="false" indent="0" shrinkToFit="false"/>
    </xf>
    <xf numFmtId="164" fontId="0" fillId="0" borderId="2" applyFont="true" applyBorder="true" applyAlignment="true" applyProtection="false">
      <alignment horizontal="general" vertical="bottom" textRotation="0" wrapText="false" indent="0" shrinkToFit="false"/>
    </xf>
    <xf numFmtId="168" fontId="0" fillId="0" borderId="0" applyFont="true" applyBorder="false" applyAlignment="true" applyProtection="false">
      <alignment horizontal="general" vertical="bottom" textRotation="0" wrapText="false" indent="0" shrinkToFit="false"/>
    </xf>
  </cellStyleXfs>
  <cellXfs count="13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right" vertical="center"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false"/>
    </xf>
    <xf numFmtId="164" fontId="8" fillId="0" borderId="0" xfId="0" applyFont="true" applyBorder="true" applyAlignment="true" applyProtection="true">
      <alignment horizontal="center" vertical="center" textRotation="0" wrapText="true" indent="0" shrinkToFit="false"/>
      <protection locked="true" hidden="false"/>
    </xf>
    <xf numFmtId="164" fontId="0" fillId="0" borderId="0" xfId="0" applyFont="false" applyBorder="false" applyAlignment="true" applyProtection="true">
      <alignment horizontal="right" vertical="center" textRotation="0" wrapText="false" indent="0" shrinkToFit="false"/>
      <protection locked="true" hidden="false"/>
    </xf>
    <xf numFmtId="164" fontId="5" fillId="0" borderId="0" xfId="0" applyFont="true" applyBorder="true" applyAlignment="true" applyProtection="true">
      <alignment horizontal="center" vertical="center" textRotation="0" wrapText="false" indent="0" shrinkToFit="false"/>
      <protection locked="true" hidden="false"/>
    </xf>
    <xf numFmtId="164" fontId="10" fillId="0" borderId="1" xfId="0" applyFont="true" applyBorder="true" applyAlignment="true" applyProtection="true">
      <alignment horizontal="center" vertical="bottom" textRotation="0" wrapText="false" indent="0" shrinkToFit="false"/>
      <protection locked="true" hidden="false"/>
    </xf>
    <xf numFmtId="169" fontId="0" fillId="0" borderId="0" xfId="0" applyFont="false" applyBorder="false" applyAlignment="false" applyProtection="true">
      <alignment horizontal="general" vertical="bottom" textRotation="0" wrapText="false" indent="0" shrinkToFit="false"/>
      <protection locked="true" hidden="false"/>
    </xf>
    <xf numFmtId="164" fontId="0" fillId="0" borderId="0" xfId="0" applyFont="true" applyBorder="true" applyAlignment="true" applyProtection="true">
      <alignment horizontal="left" vertical="bottom" textRotation="0" wrapText="false" indent="0" shrinkToFit="false"/>
      <protection locked="true" hidden="false"/>
    </xf>
    <xf numFmtId="170" fontId="0" fillId="4" borderId="3" xfId="0" applyFont="false" applyBorder="true" applyAlignment="true" applyProtection="true">
      <alignment horizontal="left" vertical="bottom" textRotation="0" wrapText="false" indent="0" shrinkToFit="false"/>
      <protection locked="false" hidden="false"/>
    </xf>
    <xf numFmtId="164" fontId="0" fillId="5" borderId="4" xfId="0" applyFont="true" applyBorder="true" applyAlignment="true" applyProtection="true">
      <alignment horizontal="center" vertical="bottom" textRotation="0" wrapText="false" indent="0" shrinkToFit="false"/>
      <protection locked="false" hidden="false"/>
    </xf>
    <xf numFmtId="164" fontId="10" fillId="0" borderId="0" xfId="0" applyFont="true" applyBorder="true" applyAlignment="true" applyProtection="true">
      <alignment horizontal="center" vertical="bottom" textRotation="0" wrapText="false" indent="0" shrinkToFit="false"/>
      <protection locked="true" hidden="false"/>
    </xf>
    <xf numFmtId="164" fontId="0" fillId="0" borderId="3" xfId="0" applyFont="true" applyBorder="true" applyAlignment="true" applyProtection="true">
      <alignment horizontal="center" vertical="bottom" textRotation="0" wrapText="false" indent="0" shrinkToFit="false"/>
      <protection locked="true" hidden="false"/>
    </xf>
    <xf numFmtId="171" fontId="0" fillId="2" borderId="3" xfId="0" applyFont="true" applyBorder="true" applyAlignment="true" applyProtection="true">
      <alignment horizontal="right" vertical="center" textRotation="0" wrapText="false" indent="0" shrinkToFit="false"/>
      <protection locked="false" hidden="false"/>
    </xf>
    <xf numFmtId="164" fontId="0" fillId="0" borderId="1" xfId="0" applyFont="true" applyBorder="true" applyAlignment="false" applyProtection="true">
      <alignment horizontal="general" vertical="bottom" textRotation="0" wrapText="false" indent="0" shrinkToFit="false"/>
      <protection locked="true" hidden="false"/>
    </xf>
    <xf numFmtId="172" fontId="0" fillId="2" borderId="1" xfId="0" applyFont="false" applyBorder="true" applyAlignment="false" applyProtection="true">
      <alignment horizontal="general" vertical="bottom" textRotation="0" wrapText="false" indent="0" shrinkToFit="false"/>
      <protection locked="false" hidden="false"/>
    </xf>
    <xf numFmtId="164" fontId="0" fillId="0" borderId="0" xfId="0" applyFont="false" applyBorder="true" applyAlignment="false" applyProtection="true">
      <alignment horizontal="general" vertical="bottom" textRotation="0" wrapText="false" indent="0" shrinkToFit="false"/>
      <protection locked="true" hidden="false"/>
    </xf>
    <xf numFmtId="172" fontId="0" fillId="0" borderId="0" xfId="0" applyFont="false" applyBorder="true" applyAlignment="false" applyProtection="true">
      <alignment horizontal="general" vertical="bottom" textRotation="0" wrapText="false" indent="0" shrinkToFit="false"/>
      <protection locked="true" hidden="false"/>
    </xf>
    <xf numFmtId="173" fontId="0" fillId="2" borderId="3" xfId="0" applyFont="true" applyBorder="true" applyAlignment="true" applyProtection="true">
      <alignment horizontal="right" vertical="center" textRotation="0" wrapText="false" indent="0" shrinkToFit="false"/>
      <protection locked="false" hidden="false"/>
    </xf>
    <xf numFmtId="174" fontId="0" fillId="2" borderId="1" xfId="0" applyFont="false" applyBorder="true" applyAlignment="false" applyProtection="true">
      <alignment horizontal="general" vertical="bottom" textRotation="0" wrapText="false" indent="0" shrinkToFit="false"/>
      <protection locked="fals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0" fillId="0" borderId="0" xfId="0" applyFont="true" applyBorder="true" applyAlignment="true" applyProtection="true">
      <alignment horizontal="right" vertical="center" textRotation="0" wrapText="false" indent="0" shrinkToFit="false"/>
      <protection locked="true" hidden="false"/>
    </xf>
    <xf numFmtId="164" fontId="0" fillId="5" borderId="1" xfId="0" applyFont="true" applyBorder="true" applyAlignment="true" applyProtection="true">
      <alignment horizontal="center" vertical="bottom" textRotation="0" wrapText="false" indent="0" shrinkToFit="false"/>
      <protection locked="false" hidden="false"/>
    </xf>
    <xf numFmtId="164" fontId="0" fillId="0" borderId="0" xfId="0" applyFont="true" applyBorder="false" applyAlignment="true" applyProtection="true">
      <alignment horizontal="general" vertical="top" textRotation="0" wrapText="true" indent="0" shrinkToFit="false"/>
      <protection locked="true" hidden="false"/>
    </xf>
    <xf numFmtId="164" fontId="0" fillId="0" borderId="3" xfId="0" applyFont="true" applyBorder="true" applyAlignment="true" applyProtection="true">
      <alignment horizontal="center" vertical="center" textRotation="0" wrapText="false" indent="0" shrinkToFit="false"/>
      <protection locked="true" hidden="false"/>
    </xf>
    <xf numFmtId="175" fontId="0" fillId="0" borderId="3" xfId="0" applyFont="false" applyBorder="true" applyAlignment="true" applyProtection="true">
      <alignment horizontal="right" vertical="center" textRotation="0" wrapText="false" indent="0" shrinkToFit="false"/>
      <protection locked="true" hidden="true"/>
    </xf>
    <xf numFmtId="176" fontId="0" fillId="0" borderId="1" xfId="0" applyFont="false" applyBorder="true" applyAlignment="fals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72" fontId="0" fillId="0" borderId="3" xfId="0" applyFont="true" applyBorder="true" applyAlignment="true" applyProtection="true">
      <alignment horizontal="right" vertical="center" textRotation="0" wrapText="false" indent="0" shrinkToFit="false"/>
      <protection locked="true" hidden="false"/>
    </xf>
    <xf numFmtId="173" fontId="0" fillId="2" borderId="1" xfId="0" applyFont="false" applyBorder="true" applyAlignment="false" applyProtection="true">
      <alignment horizontal="general" vertical="bottom" textRotation="0" wrapText="false" indent="0" shrinkToFit="false"/>
      <protection locked="false" hidden="false"/>
    </xf>
    <xf numFmtId="177" fontId="0" fillId="2" borderId="1" xfId="0" applyFont="false" applyBorder="true" applyAlignment="false" applyProtection="true">
      <alignment horizontal="general" vertical="bottom" textRotation="0" wrapText="false" indent="0" shrinkToFit="false"/>
      <protection locked="false" hidden="false"/>
    </xf>
    <xf numFmtId="164" fontId="0" fillId="0" borderId="0" xfId="0" applyFont="false" applyBorder="true" applyAlignment="true" applyProtection="true">
      <alignment horizontal="center" vertical="center" textRotation="0" wrapText="false" indent="0" shrinkToFit="false"/>
      <protection locked="true" hidden="false"/>
    </xf>
    <xf numFmtId="164" fontId="10" fillId="0" borderId="1" xfId="0" applyFont="true" applyBorder="true" applyAlignment="true" applyProtection="true">
      <alignment horizontal="center" vertical="center" textRotation="0" wrapText="false" indent="0" shrinkToFit="false"/>
      <protection locked="true" hidden="false"/>
    </xf>
    <xf numFmtId="164" fontId="0" fillId="2" borderId="3" xfId="0" applyFont="true" applyBorder="true" applyAlignment="true" applyProtection="true">
      <alignment horizontal="right" vertical="center" textRotation="0" wrapText="false" indent="0" shrinkToFit="false"/>
      <protection locked="false" hidden="false"/>
    </xf>
    <xf numFmtId="164" fontId="0" fillId="0" borderId="1" xfId="0" applyFont="true" applyBorder="true" applyAlignment="true" applyProtection="true">
      <alignment horizontal="center" vertical="bottom" textRotation="0" wrapText="false" indent="0" shrinkToFit="false"/>
      <protection locked="true" hidden="false"/>
    </xf>
    <xf numFmtId="172" fontId="0" fillId="0" borderId="1" xfId="0" applyFont="false" applyBorder="true" applyAlignment="true" applyProtection="true">
      <alignment horizontal="center" vertical="bottom" textRotation="0" wrapText="false" indent="0" shrinkToFit="false"/>
      <protection locked="true" hidden="false"/>
    </xf>
    <xf numFmtId="164" fontId="0" fillId="0" borderId="0" xfId="0" applyFont="true" applyBorder="false" applyAlignment="true" applyProtection="true">
      <alignment horizontal="general" vertical="center" textRotation="0" wrapText="true" indent="0" shrinkToFit="false"/>
      <protection locked="true" hidden="false"/>
    </xf>
    <xf numFmtId="164" fontId="0" fillId="0" borderId="1" xfId="0" applyFont="true" applyBorder="true" applyAlignment="true" applyProtection="true">
      <alignment horizontal="center" vertical="center" textRotation="0" wrapText="false" indent="0" shrinkToFit="false"/>
      <protection locked="true" hidden="false"/>
    </xf>
    <xf numFmtId="171" fontId="0" fillId="0" borderId="1" xfId="0" applyFont="true" applyBorder="true" applyAlignment="true" applyProtection="true">
      <alignment horizontal="center" vertical="center" textRotation="0" wrapText="false" indent="0" shrinkToFit="false"/>
      <protection locked="true" hidden="false"/>
    </xf>
    <xf numFmtId="164" fontId="0" fillId="0" borderId="0" xfId="0" applyFont="true" applyBorder="false" applyAlignment="true" applyProtection="true">
      <alignment horizontal="general" vertical="center" textRotation="0" wrapText="false" indent="0" shrinkToFit="false"/>
      <protection locked="true" hidden="false"/>
    </xf>
    <xf numFmtId="172" fontId="0" fillId="0" borderId="0" xfId="0" applyFont="true" applyBorder="true" applyAlignment="true" applyProtection="true">
      <alignment horizontal="right" vertical="center" textRotation="0" wrapText="false" indent="0" shrinkToFit="false"/>
      <protection locked="true" hidden="false"/>
    </xf>
    <xf numFmtId="164" fontId="0" fillId="0" borderId="0" xfId="0" applyFont="false" applyBorder="false" applyAlignment="true" applyProtection="true">
      <alignment horizontal="right" vertical="bottom" textRotation="0" wrapText="false" indent="0" shrinkToFit="false"/>
      <protection locked="true" hidden="false"/>
    </xf>
    <xf numFmtId="164" fontId="0" fillId="0" borderId="0" xfId="0" applyFont="true" applyBorder="true" applyAlignment="true" applyProtection="true">
      <alignment horizontal="left" vertical="center" textRotation="0" wrapText="false" indent="0" shrinkToFit="false"/>
      <protection locked="true" hidden="false"/>
    </xf>
    <xf numFmtId="178" fontId="0" fillId="2" borderId="3" xfId="0" applyFont="true" applyBorder="true" applyAlignment="true" applyProtection="true">
      <alignment horizontal="right" vertical="center" textRotation="0" wrapText="false" indent="0" shrinkToFit="false"/>
      <protection locked="false" hidden="false"/>
    </xf>
    <xf numFmtId="164" fontId="10" fillId="6" borderId="3" xfId="0" applyFont="true" applyBorder="true" applyAlignment="false" applyProtection="true">
      <alignment horizontal="general" vertical="bottom" textRotation="0" wrapText="false" indent="0" shrinkToFit="false"/>
      <protection locked="true" hidden="false"/>
    </xf>
    <xf numFmtId="179" fontId="10" fillId="6" borderId="3" xfId="0" applyFont="true" applyBorder="true" applyAlignment="true" applyProtection="true">
      <alignment horizontal="center" vertical="bottom" textRotation="0" wrapText="false" indent="0" shrinkToFit="false"/>
      <protection locked="true" hidden="false"/>
    </xf>
    <xf numFmtId="164" fontId="12" fillId="0" borderId="0" xfId="0" applyFont="true" applyBorder="false" applyAlignment="false" applyProtection="true">
      <alignment horizontal="general" vertical="bottom" textRotation="0" wrapText="false" indent="0" shrinkToFit="false"/>
      <protection locked="true" hidden="false"/>
    </xf>
    <xf numFmtId="164" fontId="10" fillId="0" borderId="5" xfId="0" applyFont="true" applyBorder="true" applyAlignment="true" applyProtection="true">
      <alignment horizontal="center" vertical="center" textRotation="0" wrapText="false" indent="0" shrinkToFit="false"/>
      <protection locked="true" hidden="false"/>
    </xf>
    <xf numFmtId="178" fontId="10" fillId="6" borderId="3" xfId="0" applyFont="true" applyBorder="true" applyAlignment="true" applyProtection="true">
      <alignment horizontal="center" vertical="center" textRotation="0" wrapText="false" indent="0" shrinkToFit="false"/>
      <protection locked="true" hidden="false"/>
    </xf>
    <xf numFmtId="164" fontId="0" fillId="0" borderId="6" xfId="0" applyFont="true" applyBorder="true" applyAlignment="false" applyProtection="true">
      <alignment horizontal="general" vertical="bottom" textRotation="0" wrapText="false" indent="0" shrinkToFit="false"/>
      <protection locked="true" hidden="false"/>
    </xf>
    <xf numFmtId="178" fontId="10" fillId="0" borderId="7" xfId="0" applyFont="true" applyBorder="true" applyAlignment="true" applyProtection="true">
      <alignment horizontal="center" vertical="bottom" textRotation="0" wrapText="false" indent="0" shrinkToFit="false"/>
      <protection locked="true" hidden="false"/>
    </xf>
    <xf numFmtId="164" fontId="10" fillId="0" borderId="8" xfId="0" applyFont="true" applyBorder="true" applyAlignment="true" applyProtection="true">
      <alignment horizontal="center" vertical="center" textRotation="0" wrapText="false" indent="0" shrinkToFit="false"/>
      <protection locked="true" hidden="false"/>
    </xf>
    <xf numFmtId="164" fontId="10" fillId="0" borderId="9" xfId="0" applyFont="true" applyBorder="true" applyAlignment="true" applyProtection="true">
      <alignment horizontal="center" vertical="bottom" textRotation="0" wrapText="false" indent="0" shrinkToFit="false"/>
      <protection locked="true" hidden="false"/>
    </xf>
    <xf numFmtId="178" fontId="10" fillId="6" borderId="3" xfId="0" applyFont="true" applyBorder="true" applyAlignment="true" applyProtection="true">
      <alignment horizontal="center" vertical="bottom" textRotation="0" wrapText="false" indent="0" shrinkToFit="false"/>
      <protection locked="true" hidden="false"/>
    </xf>
    <xf numFmtId="180" fontId="0" fillId="0" borderId="0" xfId="0" applyFont="false" applyBorder="false" applyAlignment="false" applyProtection="false">
      <alignment horizontal="general" vertical="bottom" textRotation="0" wrapText="false" indent="0" shrinkToFit="false"/>
      <protection locked="true" hidden="false"/>
    </xf>
    <xf numFmtId="179" fontId="0" fillId="0" borderId="0" xfId="0" applyFont="false" applyBorder="false" applyAlignment="true" applyProtection="false">
      <alignment horizontal="general" vertical="bottom" textRotation="0" wrapText="true" indent="0" shrinkToFit="false"/>
      <protection locked="true" hidden="false"/>
    </xf>
    <xf numFmtId="178" fontId="0" fillId="0" borderId="0" xfId="0" applyFont="false" applyBorder="false" applyAlignment="true" applyProtection="false">
      <alignment horizontal="general" vertical="bottom" textRotation="0" wrapText="true" indent="0" shrinkToFit="false"/>
      <protection locked="true" hidden="false"/>
    </xf>
    <xf numFmtId="170" fontId="0" fillId="0" borderId="0" xfId="0" applyFont="false" applyBorder="false" applyAlignment="false" applyProtection="false">
      <alignment horizontal="general" vertical="bottom" textRotation="0" wrapText="false" indent="0" shrinkToFit="false"/>
      <protection locked="true" hidden="false"/>
    </xf>
    <xf numFmtId="164" fontId="13"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left" vertical="bottom" textRotation="0" wrapText="false" indent="0" shrinkToFit="false"/>
      <protection locked="true" hidden="false"/>
    </xf>
    <xf numFmtId="178" fontId="10" fillId="0" borderId="3" xfId="0" applyFont="true" applyBorder="tru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81" fontId="10" fillId="0" borderId="3" xfId="0" applyFont="true" applyBorder="true" applyAlignment="true" applyProtection="false">
      <alignment horizontal="center" vertical="bottom" textRotation="0" wrapText="false" indent="0" shrinkToFit="false"/>
      <protection locked="true" hidden="false"/>
    </xf>
    <xf numFmtId="164" fontId="10" fillId="0" borderId="3" xfId="0" applyFont="true" applyBorder="true" applyAlignment="false" applyProtection="false">
      <alignment horizontal="general" vertical="bottom" textRotation="0" wrapText="false" indent="0" shrinkToFit="false"/>
      <protection locked="true" hidden="false"/>
    </xf>
    <xf numFmtId="171" fontId="0" fillId="0" borderId="1" xfId="0" applyFont="false" applyBorder="true" applyAlignment="false" applyProtection="false">
      <alignment horizontal="general" vertical="bottom" textRotation="0" wrapText="false" indent="0" shrinkToFit="false"/>
      <protection locked="true" hidden="false"/>
    </xf>
    <xf numFmtId="164" fontId="0" fillId="0" borderId="10" xfId="0" applyFont="true" applyBorder="true" applyAlignment="true" applyProtection="false">
      <alignment horizontal="center" vertical="bottom" textRotation="0" wrapText="false" indent="0" shrinkToFit="false"/>
      <protection locked="true" hidden="false"/>
    </xf>
    <xf numFmtId="173" fontId="0" fillId="0" borderId="3" xfId="0" applyFont="true" applyBorder="true" applyAlignment="false" applyProtection="false">
      <alignment horizontal="general" vertical="bottom" textRotation="0" wrapText="false" indent="0" shrinkToFit="false"/>
      <protection locked="true" hidden="false"/>
    </xf>
    <xf numFmtId="164" fontId="0" fillId="0" borderId="11" xfId="0" applyFont="false" applyBorder="true" applyAlignment="false" applyProtection="false">
      <alignment horizontal="general" vertical="bottom" textRotation="0" wrapText="false" indent="0" shrinkToFit="false"/>
      <protection locked="true" hidden="false"/>
    </xf>
    <xf numFmtId="164" fontId="0" fillId="0" borderId="12" xfId="0" applyFont="false" applyBorder="true" applyAlignment="false" applyProtection="false">
      <alignment horizontal="general" vertical="bottom" textRotation="0" wrapText="false" indent="0" shrinkToFit="false"/>
      <protection locked="true" hidden="false"/>
    </xf>
    <xf numFmtId="164" fontId="0" fillId="0" borderId="13" xfId="0" applyFont="true" applyBorder="true" applyAlignment="true" applyProtection="false">
      <alignment horizontal="center" vertical="bottom" textRotation="0" wrapText="false" indent="0" shrinkToFit="false"/>
      <protection locked="true" hidden="false"/>
    </xf>
    <xf numFmtId="164" fontId="10" fillId="0" borderId="3" xfId="0" applyFont="true" applyBorder="true" applyAlignment="true" applyProtection="false">
      <alignment horizontal="center" vertical="bottom" textRotation="0" wrapText="false" indent="0" shrinkToFit="false"/>
      <protection locked="true" hidden="false"/>
    </xf>
    <xf numFmtId="164" fontId="0" fillId="0" borderId="3" xfId="0" applyFont="true" applyBorder="true" applyAlignment="true" applyProtection="false">
      <alignment horizontal="center" vertical="bottom" textRotation="0" wrapText="false" indent="0" shrinkToFit="false"/>
      <protection locked="true" hidden="false"/>
    </xf>
    <xf numFmtId="171" fontId="0" fillId="0" borderId="3" xfId="0" applyFont="true" applyBorder="true" applyAlignment="false" applyProtection="false">
      <alignment horizontal="general" vertical="bottom" textRotation="0" wrapText="false" indent="0" shrinkToFit="false"/>
      <protection locked="true" hidden="false"/>
    </xf>
    <xf numFmtId="178" fontId="10" fillId="0" borderId="13" xfId="0" applyFont="true" applyBorder="true" applyAlignment="true" applyProtection="false">
      <alignment horizontal="center" vertical="bottom" textRotation="0" wrapText="false" indent="0" shrinkToFit="false"/>
      <protection locked="true" hidden="false"/>
    </xf>
    <xf numFmtId="178" fontId="0" fillId="0" borderId="13" xfId="0" applyFont="false" applyBorder="true" applyAlignment="true" applyProtection="false">
      <alignment horizontal="center" vertical="bottom" textRotation="0" wrapText="false" indent="0" shrinkToFit="false"/>
      <protection locked="true" hidden="false"/>
    </xf>
    <xf numFmtId="178" fontId="0" fillId="0" borderId="3" xfId="0" applyFont="true" applyBorder="true" applyAlignment="true" applyProtection="false">
      <alignment horizontal="center" vertical="bottom" textRotation="0" wrapText="false" indent="0" shrinkToFit="false"/>
      <protection locked="true" hidden="false"/>
    </xf>
    <xf numFmtId="178" fontId="0" fillId="0" borderId="3" xfId="0" applyFont="false" applyBorder="true" applyAlignment="true" applyProtection="false">
      <alignment horizontal="center" vertical="bottom" textRotation="0" wrapText="false" indent="0" shrinkToFit="false"/>
      <protection locked="true" hidden="false"/>
    </xf>
    <xf numFmtId="178" fontId="0" fillId="0" borderId="0" xfId="0" applyFont="false" applyBorder="true" applyAlignment="true" applyProtection="false">
      <alignment horizontal="center" vertical="bottom" textRotation="0" wrapText="false" indent="0" shrinkToFit="false"/>
      <protection locked="true" hidden="false"/>
    </xf>
    <xf numFmtId="178" fontId="0" fillId="0" borderId="0" xfId="0" applyFont="false" applyBorder="false" applyAlignment="false" applyProtection="false">
      <alignment horizontal="general" vertical="bottom" textRotation="0" wrapText="false" indent="0" shrinkToFit="false"/>
      <protection locked="true" hidden="false"/>
    </xf>
    <xf numFmtId="179" fontId="0" fillId="0" borderId="3" xfId="0" applyFont="true" applyBorder="true" applyAlignment="false" applyProtection="false">
      <alignment horizontal="general" vertical="bottom" textRotation="0" wrapText="false" indent="0" shrinkToFit="false"/>
      <protection locked="true" hidden="false"/>
    </xf>
    <xf numFmtId="179" fontId="0" fillId="0" borderId="3" xfId="0" applyFont="false" applyBorder="true" applyAlignment="true" applyProtection="false">
      <alignment horizontal="center" vertical="bottom" textRotation="0" wrapText="false" indent="0" shrinkToFit="false"/>
      <protection locked="true" hidden="false"/>
    </xf>
    <xf numFmtId="164" fontId="0" fillId="0" borderId="3" xfId="0" applyFont="false" applyBorder="true" applyAlignment="tru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3" fontId="0" fillId="0" borderId="0" xfId="0" applyFont="true" applyBorder="true" applyAlignment="false" applyProtection="true">
      <alignment horizontal="general" vertical="bottom" textRotation="0" wrapText="false" indent="0" shrinkToFit="false"/>
      <protection locked="false" hidden="false"/>
    </xf>
    <xf numFmtId="164" fontId="13" fillId="7" borderId="0" xfId="0" applyFont="true" applyBorder="false" applyAlignment="false" applyProtection="false">
      <alignment horizontal="general" vertical="bottom" textRotation="0" wrapText="false" indent="0" shrinkToFit="false"/>
      <protection locked="true" hidden="false"/>
    </xf>
    <xf numFmtId="164" fontId="10" fillId="6" borderId="3" xfId="0" applyFont="true" applyBorder="true" applyAlignment="true" applyProtection="false">
      <alignment horizontal="center" vertical="center" textRotation="0" wrapText="false" indent="0" shrinkToFit="false"/>
      <protection locked="true" hidden="false"/>
    </xf>
    <xf numFmtId="171" fontId="10" fillId="6" borderId="3"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0" fillId="0" borderId="10" xfId="0" applyFont="true" applyBorder="true" applyAlignment="true" applyProtection="false">
      <alignment horizontal="center" vertical="center" textRotation="0" wrapText="false" indent="0" shrinkToFit="false"/>
      <protection locked="true" hidden="false"/>
    </xf>
    <xf numFmtId="164" fontId="0" fillId="0" borderId="11" xfId="0" applyFont="false" applyBorder="true" applyAlignment="true" applyProtection="false">
      <alignment horizontal="general" vertical="center" textRotation="0" wrapText="false" indent="0" shrinkToFit="false"/>
      <protection locked="true" hidden="false"/>
    </xf>
    <xf numFmtId="164" fontId="0" fillId="0" borderId="12" xfId="0" applyFont="false" applyBorder="true" applyAlignment="true" applyProtection="false">
      <alignment horizontal="general"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center" vertical="center" textRotation="0" wrapText="false" indent="0" shrinkToFit="false"/>
      <protection locked="true" hidden="false"/>
    </xf>
    <xf numFmtId="164" fontId="0" fillId="0" borderId="3" xfId="0" applyFont="true" applyBorder="true" applyAlignment="true" applyProtection="false">
      <alignment horizontal="center" vertical="center" textRotation="0" wrapText="false" indent="0" shrinkToFit="false"/>
      <protection locked="true" hidden="false"/>
    </xf>
    <xf numFmtId="178" fontId="10" fillId="0" borderId="3" xfId="0" applyFont="true" applyBorder="true" applyAlignment="true" applyProtection="false">
      <alignment horizontal="center" vertical="center" textRotation="0" wrapText="false" indent="0" shrinkToFit="false"/>
      <protection locked="true" hidden="false"/>
    </xf>
    <xf numFmtId="181" fontId="10" fillId="0" borderId="3" xfId="0" applyFont="true" applyBorder="true" applyAlignment="true" applyProtection="false">
      <alignment horizontal="center" vertical="center"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78" fontId="10" fillId="6" borderId="3" xfId="0" applyFont="true" applyBorder="true" applyAlignment="true" applyProtection="false">
      <alignment horizontal="center" vertical="center" textRotation="0" wrapText="fals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left" vertical="bottom" textRotation="0" wrapText="true" indent="0" shrinkToFit="false"/>
      <protection locked="true" hidden="false"/>
    </xf>
    <xf numFmtId="178" fontId="0" fillId="0" borderId="3" xfId="0" applyFont="false" applyBorder="true" applyAlignment="true" applyProtection="false">
      <alignment horizontal="center" vertical="center" textRotation="0" wrapText="false" indent="0" shrinkToFit="false"/>
      <protection locked="true" hidden="false"/>
    </xf>
    <xf numFmtId="179" fontId="0" fillId="0" borderId="3" xfId="0" applyFont="false" applyBorder="true" applyAlignment="true" applyProtection="false">
      <alignment horizontal="center" vertical="center" textRotation="0" wrapText="false" indent="0" shrinkToFit="false"/>
      <protection locked="true" hidden="false"/>
    </xf>
    <xf numFmtId="164" fontId="0" fillId="7" borderId="0" xfId="0" applyFont="true" applyBorder="false" applyAlignment="false" applyProtection="false">
      <alignment horizontal="general" vertical="bottom" textRotation="0" wrapText="false" indent="0" shrinkToFit="false"/>
      <protection locked="true" hidden="false"/>
    </xf>
    <xf numFmtId="164" fontId="0" fillId="6" borderId="3" xfId="0" applyFont="true" applyBorder="true" applyAlignment="true" applyProtection="false">
      <alignment horizontal="center" vertical="center" textRotation="0" wrapText="false" indent="0" shrinkToFit="false"/>
      <protection locked="true" hidden="false"/>
    </xf>
    <xf numFmtId="179" fontId="0" fillId="6" borderId="3" xfId="0" applyFont="false" applyBorder="true" applyAlignment="true" applyProtection="false">
      <alignment horizontal="center" vertical="center" textRotation="0" wrapText="false" indent="0" shrinkToFit="false"/>
      <protection locked="true" hidden="false"/>
    </xf>
    <xf numFmtId="178" fontId="10" fillId="0" borderId="0" xfId="0" applyFont="true" applyBorder="true" applyAlignment="true" applyProtection="false">
      <alignment horizontal="center" vertical="center" textRotation="0" wrapText="false" indent="0" shrinkToFit="false"/>
      <protection locked="true" hidden="false"/>
    </xf>
    <xf numFmtId="178" fontId="0" fillId="0" borderId="0" xfId="0" applyFont="false" applyBorder="false" applyAlignment="true" applyProtection="false">
      <alignment horizontal="general" vertical="center" textRotation="0" wrapText="false" indent="0" shrinkToFit="false"/>
      <protection locked="true" hidden="false"/>
    </xf>
    <xf numFmtId="178" fontId="0" fillId="0" borderId="0" xfId="0" applyFont="false" applyBorder="true" applyAlignment="true" applyProtection="false">
      <alignment horizontal="general" vertical="center" textRotation="0" wrapText="false" indent="0" shrinkToFit="false"/>
      <protection locked="true" hidden="false"/>
    </xf>
    <xf numFmtId="171" fontId="0" fillId="0" borderId="0" xfId="0" applyFont="false" applyBorder="false" applyAlignment="false" applyProtection="false">
      <alignment horizontal="general" vertical="bottom" textRotation="0" wrapText="false" indent="0" shrinkToFit="false"/>
      <protection locked="true" hidden="false"/>
    </xf>
    <xf numFmtId="182" fontId="0" fillId="0" borderId="0" xfId="0" applyFont="false" applyBorder="true" applyAlignment="true" applyProtection="false">
      <alignment horizontal="center" vertical="bottom" textRotation="0" wrapText="false" indent="0" shrinkToFit="false"/>
      <protection locked="true" hidden="false"/>
    </xf>
    <xf numFmtId="164" fontId="10" fillId="0" borderId="0" xfId="0" applyFont="true" applyBorder="true" applyAlignment="true" applyProtection="false">
      <alignment horizontal="center" vertical="center" textRotation="0" wrapText="false" indent="0" shrinkToFit="false"/>
      <protection locked="true" hidden="false"/>
    </xf>
    <xf numFmtId="164" fontId="10"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true" applyAlignment="true" applyProtection="false">
      <alignment horizontal="left" vertical="center" textRotation="0" wrapText="false" indent="0" shrinkToFit="false"/>
      <protection locked="true" hidden="false"/>
    </xf>
    <xf numFmtId="164" fontId="0" fillId="2" borderId="0" xfId="0" applyFont="false" applyBorder="true" applyAlignment="true" applyProtection="true">
      <alignment horizontal="center" vertical="center" textRotation="0" wrapText="false" indent="0" shrinkToFit="false"/>
      <protection locked="false" hidden="false"/>
    </xf>
    <xf numFmtId="164" fontId="0" fillId="0" borderId="0" xfId="0" applyFont="true" applyBorder="true" applyAlignment="true" applyProtection="false">
      <alignment horizontal="left" vertical="center" textRotation="0" wrapText="true" indent="0" shrinkToFit="false"/>
      <protection locked="true" hidden="false"/>
    </xf>
    <xf numFmtId="164" fontId="0" fillId="0" borderId="0" xfId="0" applyFont="true" applyBorder="true" applyAlignment="true" applyProtection="false">
      <alignment horizontal="center" vertical="center" textRotation="0" wrapText="false" indent="0" shrinkToFit="false"/>
      <protection locked="true" hidden="false"/>
    </xf>
    <xf numFmtId="172" fontId="0" fillId="0" borderId="0" xfId="0" applyFont="false" applyBorder="true" applyAlignment="true" applyProtection="false">
      <alignment horizontal="center" vertical="center" textRotation="0" wrapText="false" indent="0" shrinkToFit="false"/>
      <protection locked="true" hidden="false"/>
    </xf>
    <xf numFmtId="181" fontId="0" fillId="0" borderId="0" xfId="0" applyFont="false" applyBorder="true" applyAlignment="true" applyProtection="false">
      <alignment horizontal="center" vertical="center" textRotation="0" wrapText="false" indent="0" shrinkToFit="false"/>
      <protection locked="true" hidden="false"/>
    </xf>
    <xf numFmtId="173" fontId="0" fillId="2" borderId="0" xfId="0" applyFont="false" applyBorder="true" applyAlignment="true" applyProtection="true">
      <alignment horizontal="center" vertical="center" textRotation="0" wrapText="false" indent="0" shrinkToFit="false"/>
      <protection locked="false" hidden="false"/>
    </xf>
    <xf numFmtId="173" fontId="0" fillId="0" borderId="0" xfId="0" applyFont="false" applyBorder="true" applyAlignment="true" applyProtection="false">
      <alignment horizontal="center" vertical="center" textRotation="0" wrapText="false" indent="0" shrinkToFit="false"/>
      <protection locked="true" hidden="false"/>
    </xf>
    <xf numFmtId="183" fontId="0" fillId="0" borderId="0" xfId="0" applyFont="false" applyBorder="true" applyAlignment="true" applyProtection="false">
      <alignment horizontal="center" vertical="center" textRotation="0" wrapText="false" indent="0" shrinkToFit="false"/>
      <protection locked="true" hidden="false"/>
    </xf>
    <xf numFmtId="164" fontId="0" fillId="2" borderId="0" xfId="0" applyFont="true" applyBorder="true" applyAlignment="true" applyProtection="true">
      <alignment horizontal="left" vertical="center" textRotation="0" wrapText="true" indent="0" shrinkToFit="false"/>
      <protection locked="false" hidden="false"/>
    </xf>
    <xf numFmtId="184" fontId="0" fillId="2" borderId="0" xfId="0" applyFont="false" applyBorder="false" applyAlignment="true" applyProtection="true">
      <alignment horizontal="general" vertical="top" textRotation="0" wrapText="false" indent="0" shrinkToFit="false"/>
      <protection locked="false" hidden="false"/>
    </xf>
    <xf numFmtId="179" fontId="0" fillId="0" borderId="0" xfId="0" applyFont="false" applyBorder="false" applyAlignment="true" applyProtection="false">
      <alignment horizontal="center" vertical="center" textRotation="0" wrapText="false" indent="0" shrinkToFit="false"/>
      <protection locked="true" hidden="false"/>
    </xf>
    <xf numFmtId="184" fontId="0" fillId="2" borderId="0" xfId="0" applyFont="false" applyBorder="false" applyAlignment="false" applyProtection="true">
      <alignment horizontal="general" vertical="bottom" textRotation="0" wrapText="false" indent="0" shrinkToFit="false"/>
      <protection locked="false" hidden="false"/>
    </xf>
    <xf numFmtId="173" fontId="0" fillId="0" borderId="0" xfId="0" applyFont="false" applyBorder="false" applyAlignment="false" applyProtection="false">
      <alignment horizontal="general" vertical="bottom" textRotation="0" wrapText="false" indent="0" shrinkToFit="false"/>
      <protection locked="true" hidden="false"/>
    </xf>
    <xf numFmtId="164" fontId="10" fillId="0" borderId="0" xfId="0" applyFont="true" applyBorder="true" applyAlignment="true" applyProtection="false">
      <alignment horizontal="left" vertical="center" textRotation="0" wrapText="false" indent="0" shrinkToFit="false"/>
      <protection locked="true" hidden="false"/>
    </xf>
    <xf numFmtId="179" fontId="10" fillId="0" borderId="1" xfId="0" applyFont="true" applyBorder="true" applyAlignment="true" applyProtection="false">
      <alignment horizontal="center" vertical="bottom" textRotation="0" wrapText="fals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64" fontId="0" fillId="0" borderId="1" xfId="0" applyFont="true" applyBorder="true" applyAlignment="true" applyProtection="false">
      <alignment horizontal="right" vertical="center" textRotation="0" wrapText="false" indent="0" shrinkToFit="false"/>
      <protection locked="true" hidden="false"/>
    </xf>
    <xf numFmtId="164" fontId="0" fillId="0" borderId="1" xfId="0" applyFont="true" applyBorder="true" applyAlignment="true" applyProtection="false">
      <alignment horizontal="center" vertical="bottom" textRotation="0" wrapText="false" indent="0" shrinkToFit="false"/>
      <protection locked="true" hidden="false"/>
    </xf>
    <xf numFmtId="164" fontId="10" fillId="0" borderId="1" xfId="0" applyFont="true" applyBorder="true" applyAlignment="true" applyProtection="false">
      <alignment horizontal="left" vertical="center" textRotation="0" wrapText="false" indent="0" shrinkToFit="false"/>
      <protection locked="true" hidden="false"/>
    </xf>
    <xf numFmtId="178" fontId="0" fillId="0" borderId="1" xfId="0" applyFont="true" applyBorder="true" applyAlignment="true" applyProtection="false">
      <alignment horizontal="center" vertical="bottom" textRotation="0" wrapText="false" indent="0" shrinkToFit="false"/>
      <protection locked="true" hidden="false"/>
    </xf>
    <xf numFmtId="182" fontId="10" fillId="0" borderId="0" xfId="0" applyFont="true" applyBorder="true" applyAlignment="true" applyProtection="false">
      <alignment horizontal="left" vertical="center" textRotation="0" wrapText="true" indent="0" shrinkToFit="false"/>
      <protection locked="true" hidden="false"/>
    </xf>
    <xf numFmtId="182" fontId="0" fillId="0" borderId="0" xfId="0" applyFont="false" applyBorder="true" applyAlignment="true" applyProtection="false">
      <alignment horizontal="left" vertical="center" textRotation="0" wrapText="true" indent="0" shrinkToFit="false"/>
      <protection locked="true" hidden="false"/>
    </xf>
    <xf numFmtId="179" fontId="0" fillId="0" borderId="0" xfId="0" applyFont="false" applyBorder="true" applyAlignment="true" applyProtection="false">
      <alignment horizontal="left" vertical="center" textRotation="0" wrapText="true" indent="0" shrinkToFit="false"/>
      <protection locked="true" hidden="false"/>
    </xf>
    <xf numFmtId="179" fontId="0" fillId="0" borderId="0" xfId="0" applyFont="false" applyBorder="true" applyAlignment="true" applyProtection="false">
      <alignment horizontal="left" vertical="center" textRotation="0" wrapText="false" indent="0" shrinkToFit="false"/>
      <protection locked="true" hidden="false"/>
    </xf>
  </cellXfs>
  <cellStyles count="16">
    <cellStyle name="Normal" xfId="0" builtinId="0"/>
    <cellStyle name="Comma" xfId="15" builtinId="3"/>
    <cellStyle name="Comma [0]" xfId="16" builtinId="6"/>
    <cellStyle name="Currency" xfId="17" builtinId="4"/>
    <cellStyle name="Currency [0]" xfId="18" builtinId="7"/>
    <cellStyle name="Percent" xfId="19" builtinId="5"/>
    <cellStyle name="Date" xfId="20"/>
    <cellStyle name="En-tête 1" xfId="21"/>
    <cellStyle name="En-tête 2" xfId="22"/>
    <cellStyle name="Financier0" xfId="23"/>
    <cellStyle name="Grisé" xfId="24"/>
    <cellStyle name="Monétaire0" xfId="25"/>
    <cellStyle name="NOK" xfId="26"/>
    <cellStyle name="Résultat2" xfId="27"/>
    <cellStyle name="Total" xfId="28"/>
    <cellStyle name="Virgule fixe" xfId="29"/>
  </cellStyles>
  <dxfs count="4">
    <dxf>
      <font>
        <name val="Arial"/>
        <charset val="1"/>
        <family val="2"/>
      </font>
      <fill>
        <patternFill>
          <bgColor rgb="FFFF0000"/>
        </patternFill>
      </fill>
    </dxf>
    <dxf>
      <font>
        <name val="Arial"/>
        <charset val="1"/>
        <family val="2"/>
      </font>
      <fill>
        <patternFill>
          <bgColor rgb="FFFF0000"/>
        </patternFill>
      </fill>
    </dxf>
    <dxf>
      <font>
        <name val="Arial"/>
        <charset val="1"/>
        <family val="2"/>
      </font>
      <fill>
        <patternFill>
          <bgColor rgb="FFFF0000"/>
        </patternFill>
      </fill>
    </dxf>
    <dxf>
      <font>
        <name val="Arial"/>
        <charset val="1"/>
        <family val="2"/>
      </font>
      <fill>
        <patternFill>
          <bgColor rgb="FFFF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E7E6E6"/>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CE181E"/>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5.xml.rels><?xml version="1.0" encoding="UTF-8"?>
<Relationships xmlns="http://schemas.openxmlformats.org/package/2006/relationships"><Relationship Id="rId1" Type="http://schemas.openxmlformats.org/officeDocument/2006/relationships/comments" Target="../comments5.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I1048576"/>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C6" activeCellId="0" sqref="C6"/>
    </sheetView>
  </sheetViews>
  <sheetFormatPr defaultColWidth="11.01171875" defaultRowHeight="12.75" zeroHeight="true" outlineLevelRow="0" outlineLevelCol="0"/>
  <cols>
    <col collapsed="false" customWidth="true" hidden="false" outlineLevel="0" max="1" min="1" style="0" width="3.42"/>
    <col collapsed="false" customWidth="true" hidden="false" outlineLevel="0" max="2" min="2" style="0" width="100.42"/>
    <col collapsed="false" customWidth="true" hidden="false" outlineLevel="0" max="3" min="3" style="0" width="18.58"/>
    <col collapsed="false" customWidth="true" hidden="false" outlineLevel="0" max="4" min="4" style="1" width="11.86"/>
    <col collapsed="false" customWidth="true" hidden="false" outlineLevel="0" max="6" min="6" style="0" width="47.57"/>
    <col collapsed="false" customWidth="true" hidden="false" outlineLevel="0" max="10" min="10" style="0" width="3.71"/>
    <col collapsed="false" customWidth="false" hidden="true" outlineLevel="0" max="1022" min="11" style="0" width="10.99"/>
    <col collapsed="false" customWidth="true" hidden="true" outlineLevel="0" max="1024" min="1023" style="0" width="11.57"/>
  </cols>
  <sheetData>
    <row r="1" customFormat="false" ht="53.25" hidden="false" customHeight="true" outlineLevel="0" collapsed="false">
      <c r="A1" s="2"/>
      <c r="B1" s="3" t="s">
        <v>0</v>
      </c>
      <c r="C1" s="3"/>
      <c r="D1" s="3"/>
      <c r="E1" s="3"/>
      <c r="F1" s="3"/>
      <c r="G1" s="3"/>
      <c r="H1" s="3"/>
      <c r="I1" s="3"/>
    </row>
    <row r="2" customFormat="false" ht="12.75" hidden="false" customHeight="true" outlineLevel="0" collapsed="false">
      <c r="A2" s="2"/>
      <c r="B2" s="2"/>
      <c r="C2" s="2"/>
      <c r="D2" s="4"/>
      <c r="E2" s="2"/>
      <c r="F2" s="2"/>
      <c r="G2" s="2"/>
      <c r="H2" s="2"/>
      <c r="I2" s="2"/>
    </row>
    <row r="3" customFormat="false" ht="24.75" hidden="false" customHeight="true" outlineLevel="0" collapsed="false">
      <c r="A3" s="2" t="s">
        <v>1</v>
      </c>
      <c r="B3" s="5" t="s">
        <v>2</v>
      </c>
      <c r="C3" s="5"/>
      <c r="D3" s="5"/>
      <c r="E3" s="5"/>
      <c r="F3" s="5"/>
      <c r="G3" s="5"/>
      <c r="H3" s="5"/>
      <c r="I3" s="5"/>
    </row>
    <row r="4" customFormat="false" ht="12.75" hidden="false" customHeight="true" outlineLevel="0" collapsed="false">
      <c r="A4" s="2"/>
      <c r="B4" s="2"/>
      <c r="C4" s="2"/>
      <c r="D4" s="4"/>
      <c r="E4" s="2"/>
      <c r="F4" s="2"/>
      <c r="G4" s="2"/>
      <c r="H4" s="2"/>
      <c r="I4" s="2"/>
    </row>
    <row r="5" customFormat="false" ht="12.75" hidden="false" customHeight="true" outlineLevel="0" collapsed="false">
      <c r="A5" s="2"/>
      <c r="B5" s="6" t="s">
        <v>3</v>
      </c>
      <c r="C5" s="6"/>
      <c r="D5" s="6"/>
      <c r="E5" s="7"/>
      <c r="F5" s="2"/>
      <c r="G5" s="2"/>
      <c r="H5" s="2"/>
      <c r="I5" s="2"/>
    </row>
    <row r="6" customFormat="false" ht="12.75" hidden="false" customHeight="true" outlineLevel="0" collapsed="false">
      <c r="A6" s="2"/>
      <c r="B6" s="8" t="s">
        <v>4</v>
      </c>
      <c r="C6" s="9"/>
      <c r="D6" s="9"/>
      <c r="E6" s="7"/>
      <c r="F6" s="2"/>
      <c r="G6" s="2"/>
      <c r="H6" s="2"/>
      <c r="I6" s="2"/>
    </row>
    <row r="7" customFormat="false" ht="12.75" hidden="false" customHeight="true" outlineLevel="0" collapsed="false">
      <c r="A7" s="2"/>
      <c r="B7" s="8" t="s">
        <v>5</v>
      </c>
      <c r="C7" s="10" t="s">
        <v>6</v>
      </c>
      <c r="D7" s="11"/>
      <c r="E7" s="7"/>
      <c r="F7" s="2"/>
      <c r="G7" s="2"/>
      <c r="H7" s="2"/>
      <c r="I7" s="2"/>
    </row>
    <row r="8" customFormat="false" ht="14.25" hidden="false" customHeight="true" outlineLevel="0" collapsed="false">
      <c r="A8" s="2"/>
      <c r="B8" s="2" t="s">
        <v>7</v>
      </c>
      <c r="C8" s="12" t="s">
        <v>7</v>
      </c>
      <c r="D8" s="13"/>
      <c r="E8" s="2"/>
      <c r="F8" s="6" t="s">
        <v>8</v>
      </c>
      <c r="G8" s="6"/>
      <c r="H8" s="2"/>
      <c r="I8" s="2"/>
    </row>
    <row r="9" customFormat="false" ht="14.25" hidden="false" customHeight="true" outlineLevel="0" collapsed="false">
      <c r="A9" s="2"/>
      <c r="B9" s="2" t="s">
        <v>9</v>
      </c>
      <c r="C9" s="12" t="s">
        <v>10</v>
      </c>
      <c r="D9" s="13"/>
      <c r="E9" s="2"/>
      <c r="F9" s="14" t="s">
        <v>11</v>
      </c>
      <c r="G9" s="15"/>
      <c r="H9" s="2"/>
      <c r="I9" s="2"/>
    </row>
    <row r="10" customFormat="false" ht="14.25" hidden="false" customHeight="true" outlineLevel="0" collapsed="false">
      <c r="A10" s="2"/>
      <c r="B10" s="2" t="s">
        <v>12</v>
      </c>
      <c r="C10" s="12" t="s">
        <v>13</v>
      </c>
      <c r="D10" s="13"/>
      <c r="E10" s="2"/>
      <c r="F10" s="14" t="s">
        <v>14</v>
      </c>
      <c r="G10" s="15"/>
      <c r="H10" s="2"/>
      <c r="I10" s="2"/>
    </row>
    <row r="11" customFormat="false" ht="14.25" hidden="false" customHeight="true" outlineLevel="0" collapsed="false">
      <c r="A11" s="2"/>
      <c r="B11" s="2" t="s">
        <v>15</v>
      </c>
      <c r="C11" s="12" t="s">
        <v>16</v>
      </c>
      <c r="D11" s="13"/>
      <c r="E11" s="2"/>
      <c r="F11" s="16"/>
      <c r="G11" s="17"/>
      <c r="H11" s="2"/>
      <c r="I11" s="2"/>
    </row>
    <row r="12" customFormat="false" ht="14.25" hidden="false" customHeight="true" outlineLevel="0" collapsed="false">
      <c r="A12" s="2"/>
      <c r="B12" s="2" t="s">
        <v>17</v>
      </c>
      <c r="C12" s="12" t="s">
        <v>18</v>
      </c>
      <c r="D12" s="18"/>
      <c r="E12" s="2"/>
      <c r="F12" s="14" t="s">
        <v>19</v>
      </c>
      <c r="G12" s="19"/>
      <c r="H12" s="2"/>
      <c r="I12" s="2"/>
    </row>
    <row r="13" customFormat="false" ht="14.25" hidden="false" customHeight="true" outlineLevel="0" collapsed="false">
      <c r="A13" s="2"/>
      <c r="B13" s="2"/>
      <c r="C13" s="20"/>
      <c r="D13" s="21"/>
      <c r="E13" s="2"/>
      <c r="F13" s="14" t="s">
        <v>20</v>
      </c>
      <c r="G13" s="22" t="s">
        <v>21</v>
      </c>
      <c r="H13" s="2"/>
      <c r="I13" s="2"/>
    </row>
    <row r="14" customFormat="false" ht="29.25" hidden="false" customHeight="true" outlineLevel="0" collapsed="false">
      <c r="A14" s="2"/>
      <c r="B14" s="23" t="s">
        <v>22</v>
      </c>
      <c r="C14" s="24" t="s">
        <v>23</v>
      </c>
      <c r="D14" s="25" t="e">
        <f aca="false">I24</f>
        <v>#DIV/0!</v>
      </c>
      <c r="E14" s="2"/>
      <c r="F14" s="14" t="s">
        <v>24</v>
      </c>
      <c r="G14" s="26" t="n">
        <f aca="false">IF(G13="ES",0.702,IF(G13="GO",0.84,))</f>
        <v>0.84</v>
      </c>
      <c r="H14" s="2"/>
      <c r="I14" s="2"/>
    </row>
    <row r="15" customFormat="false" ht="14.25" hidden="false" customHeight="true" outlineLevel="0" collapsed="false">
      <c r="A15" s="2"/>
      <c r="B15" s="27" t="s">
        <v>25</v>
      </c>
      <c r="C15" s="12" t="s">
        <v>26</v>
      </c>
      <c r="D15" s="28" t="e">
        <f aca="false">G24</f>
        <v>#DIV/0!</v>
      </c>
      <c r="E15" s="2"/>
      <c r="F15" s="14" t="s">
        <v>27</v>
      </c>
      <c r="G15" s="29"/>
      <c r="H15" s="2"/>
      <c r="I15" s="2"/>
    </row>
    <row r="16" customFormat="false" ht="14.25" hidden="false" customHeight="true" outlineLevel="0" collapsed="false">
      <c r="A16" s="2"/>
      <c r="B16" s="27" t="s">
        <v>28</v>
      </c>
      <c r="C16" s="12" t="s">
        <v>29</v>
      </c>
      <c r="D16" s="28" t="e">
        <f aca="false">H24</f>
        <v>#DIV/0!</v>
      </c>
      <c r="E16" s="2"/>
      <c r="F16" s="14" t="s">
        <v>30</v>
      </c>
      <c r="G16" s="30"/>
      <c r="H16" s="2"/>
      <c r="I16" s="2"/>
    </row>
    <row r="17" customFormat="false" ht="14.25" hidden="false" customHeight="true" outlineLevel="0" collapsed="false">
      <c r="A17" s="2"/>
      <c r="B17" s="31"/>
      <c r="C17" s="31"/>
      <c r="D17" s="31"/>
      <c r="E17" s="2"/>
      <c r="F17" s="14" t="s">
        <v>31</v>
      </c>
      <c r="G17" s="19"/>
      <c r="H17" s="2"/>
      <c r="I17" s="2"/>
    </row>
    <row r="18" customFormat="false" ht="14.25" hidden="false" customHeight="true" outlineLevel="0" collapsed="false">
      <c r="A18" s="2"/>
      <c r="B18" s="32" t="s">
        <v>32</v>
      </c>
      <c r="C18" s="32"/>
      <c r="D18" s="32"/>
      <c r="E18" s="2"/>
      <c r="F18" s="14" t="s">
        <v>33</v>
      </c>
      <c r="G18" s="26" t="n">
        <v>1.09</v>
      </c>
      <c r="H18" s="2"/>
      <c r="I18" s="2"/>
    </row>
    <row r="19" customFormat="false" ht="14.25" hidden="false" customHeight="true" outlineLevel="0" collapsed="false">
      <c r="A19" s="2"/>
      <c r="B19" s="2" t="s">
        <v>34</v>
      </c>
      <c r="C19" s="12" t="s">
        <v>35</v>
      </c>
      <c r="D19" s="33"/>
      <c r="E19" s="2"/>
      <c r="F19" s="14" t="s">
        <v>36</v>
      </c>
      <c r="G19" s="29"/>
      <c r="H19" s="2"/>
      <c r="I19" s="2"/>
    </row>
    <row r="20" customFormat="false" ht="14.25" hidden="false" customHeight="true" outlineLevel="0" collapsed="false">
      <c r="A20" s="2"/>
      <c r="B20" s="2" t="s">
        <v>37</v>
      </c>
      <c r="C20" s="12" t="s">
        <v>38</v>
      </c>
      <c r="D20" s="33"/>
      <c r="E20" s="2"/>
      <c r="F20" s="14" t="s">
        <v>39</v>
      </c>
      <c r="G20" s="30"/>
      <c r="H20" s="2"/>
      <c r="I20" s="2"/>
    </row>
    <row r="21" customFormat="false" ht="14.25" hidden="false" customHeight="true" outlineLevel="0" collapsed="false">
      <c r="A21" s="2"/>
      <c r="B21" s="2" t="s">
        <v>40</v>
      </c>
      <c r="C21" s="12" t="s">
        <v>41</v>
      </c>
      <c r="D21" s="33"/>
      <c r="E21" s="2"/>
      <c r="F21" s="16"/>
      <c r="G21" s="34" t="s">
        <v>42</v>
      </c>
      <c r="H21" s="34" t="s">
        <v>43</v>
      </c>
      <c r="I21" s="34" t="s">
        <v>44</v>
      </c>
    </row>
    <row r="22" customFormat="false" ht="14.25" hidden="false" customHeight="true" outlineLevel="0" collapsed="false">
      <c r="A22" s="2"/>
      <c r="B22" s="2" t="s">
        <v>45</v>
      </c>
      <c r="C22" s="12" t="s">
        <v>46</v>
      </c>
      <c r="D22" s="18"/>
      <c r="E22" s="2"/>
      <c r="F22" s="14" t="s">
        <v>47</v>
      </c>
      <c r="G22" s="35" t="e">
        <f aca="false">I22*(D12-G15)/D12</f>
        <v>#DIV/0!</v>
      </c>
      <c r="H22" s="35" t="e">
        <f aca="false">I22-G22</f>
        <v>#DIV/0!</v>
      </c>
      <c r="I22" s="35" t="n">
        <f aca="false">(0.9-G16)*G14*G12</f>
        <v>0</v>
      </c>
    </row>
    <row r="23" customFormat="false" ht="14.25" hidden="false" customHeight="true" outlineLevel="0" collapsed="false">
      <c r="A23" s="2"/>
      <c r="B23" s="2" t="s">
        <v>48</v>
      </c>
      <c r="C23" s="12" t="s">
        <v>49</v>
      </c>
      <c r="D23" s="18"/>
      <c r="E23" s="2"/>
      <c r="F23" s="14" t="s">
        <v>50</v>
      </c>
      <c r="G23" s="35" t="e">
        <f aca="false">I23*(D12-G19)/D12</f>
        <v>#DIV/0!</v>
      </c>
      <c r="H23" s="35" t="e">
        <f aca="false">I23-G23</f>
        <v>#DIV/0!</v>
      </c>
      <c r="I23" s="35" t="n">
        <f aca="false">(1-G20)*G18*G17</f>
        <v>0</v>
      </c>
    </row>
    <row r="24" customFormat="false" ht="14.25" hidden="false" customHeight="true" outlineLevel="0" collapsed="false">
      <c r="A24" s="2"/>
      <c r="B24" s="2" t="s">
        <v>51</v>
      </c>
      <c r="C24" s="12" t="s">
        <v>52</v>
      </c>
      <c r="D24" s="18"/>
      <c r="E24" s="2"/>
      <c r="F24" s="14" t="s">
        <v>53</v>
      </c>
      <c r="G24" s="35" t="e">
        <f aca="false">G9+G22+G23</f>
        <v>#DIV/0!</v>
      </c>
      <c r="H24" s="35" t="e">
        <f aca="false">G10+H22+H23</f>
        <v>#DIV/0!</v>
      </c>
      <c r="I24" s="35" t="e">
        <f aca="false">H24+G24</f>
        <v>#DIV/0!</v>
      </c>
    </row>
    <row r="25" customFormat="false" ht="14.25" hidden="false" customHeight="true" outlineLevel="0" collapsed="false">
      <c r="A25" s="2"/>
      <c r="B25" s="2"/>
      <c r="C25" s="2"/>
      <c r="D25" s="4"/>
      <c r="E25" s="2"/>
      <c r="F25" s="2"/>
      <c r="G25" s="2"/>
      <c r="H25" s="2"/>
      <c r="I25" s="2"/>
    </row>
    <row r="26" customFormat="false" ht="14.25" hidden="false" customHeight="true" outlineLevel="0" collapsed="false">
      <c r="A26" s="2"/>
      <c r="B26" s="32" t="s">
        <v>54</v>
      </c>
      <c r="C26" s="32"/>
      <c r="D26" s="32"/>
      <c r="E26" s="2"/>
      <c r="F26" s="11"/>
      <c r="G26" s="2"/>
      <c r="H26" s="2"/>
      <c r="I26" s="2"/>
    </row>
    <row r="27" customFormat="false" ht="26.25" hidden="false" customHeight="true" outlineLevel="0" collapsed="false">
      <c r="A27" s="2"/>
      <c r="B27" s="36" t="s">
        <v>55</v>
      </c>
      <c r="C27" s="24" t="s">
        <v>56</v>
      </c>
      <c r="D27" s="18"/>
      <c r="E27" s="2"/>
      <c r="F27" s="2"/>
      <c r="G27" s="2"/>
      <c r="H27" s="2"/>
      <c r="I27" s="2"/>
    </row>
    <row r="28" customFormat="false" ht="24.75" hidden="false" customHeight="true" outlineLevel="0" collapsed="false">
      <c r="A28" s="2"/>
      <c r="B28" s="36" t="s">
        <v>57</v>
      </c>
      <c r="C28" s="24" t="s">
        <v>58</v>
      </c>
      <c r="D28" s="18"/>
      <c r="E28" s="2"/>
      <c r="F28" s="37" t="s">
        <v>59</v>
      </c>
      <c r="G28" s="38" t="n">
        <v>1000</v>
      </c>
      <c r="H28" s="2"/>
      <c r="I28" s="2"/>
    </row>
    <row r="29" customFormat="false" ht="14.25" hidden="false" customHeight="true" outlineLevel="0" collapsed="false">
      <c r="A29" s="2"/>
      <c r="B29" s="39" t="s">
        <v>60</v>
      </c>
      <c r="C29" s="24" t="s">
        <v>61</v>
      </c>
      <c r="D29" s="13"/>
      <c r="E29" s="2"/>
      <c r="F29" s="2"/>
      <c r="G29" s="31"/>
      <c r="H29" s="31"/>
      <c r="I29" s="16"/>
    </row>
    <row r="30" customFormat="false" ht="14.25" hidden="false" customHeight="true" outlineLevel="0" collapsed="false">
      <c r="A30" s="2"/>
      <c r="B30" s="2"/>
      <c r="C30" s="20"/>
      <c r="D30" s="40"/>
      <c r="E30" s="2"/>
      <c r="F30" s="41"/>
      <c r="G30" s="2"/>
      <c r="H30" s="31"/>
      <c r="I30" s="16"/>
    </row>
    <row r="31" customFormat="false" ht="14.25" hidden="false" customHeight="true" outlineLevel="0" collapsed="false">
      <c r="A31" s="2"/>
      <c r="B31" s="32" t="s">
        <v>62</v>
      </c>
      <c r="C31" s="32"/>
      <c r="D31" s="32"/>
      <c r="E31" s="2"/>
      <c r="F31" s="2"/>
      <c r="G31" s="2"/>
      <c r="H31" s="2"/>
      <c r="I31" s="2"/>
    </row>
    <row r="32" customFormat="false" ht="14.25" hidden="false" customHeight="true" outlineLevel="0" collapsed="false">
      <c r="A32" s="2"/>
      <c r="B32" s="42" t="s">
        <v>63</v>
      </c>
      <c r="C32" s="42"/>
      <c r="D32" s="43"/>
      <c r="E32" s="2"/>
      <c r="F32" s="2"/>
      <c r="G32" s="31"/>
      <c r="H32" s="2"/>
      <c r="I32" s="2"/>
    </row>
    <row r="33" customFormat="false" ht="14.25" hidden="false" customHeight="true" outlineLevel="0" collapsed="false">
      <c r="A33" s="2"/>
      <c r="B33" s="2" t="s">
        <v>64</v>
      </c>
      <c r="C33" s="12" t="s">
        <v>65</v>
      </c>
      <c r="D33" s="18"/>
      <c r="E33" s="2"/>
      <c r="F33" s="41"/>
      <c r="G33" s="2"/>
      <c r="H33" s="2"/>
      <c r="I33" s="2"/>
    </row>
    <row r="34" customFormat="false" ht="14.25" hidden="false" customHeight="true" outlineLevel="0" collapsed="false">
      <c r="A34" s="2"/>
      <c r="B34" s="2" t="s">
        <v>66</v>
      </c>
      <c r="C34" s="12" t="s">
        <v>67</v>
      </c>
      <c r="D34" s="18"/>
      <c r="E34" s="2"/>
      <c r="F34" s="2"/>
      <c r="G34" s="2"/>
      <c r="H34" s="2"/>
      <c r="I34" s="2"/>
    </row>
    <row r="35" customFormat="false" ht="12.75" hidden="false" customHeight="true" outlineLevel="0" collapsed="false">
      <c r="A35" s="2"/>
      <c r="B35" s="2"/>
      <c r="C35" s="2"/>
      <c r="D35" s="4"/>
      <c r="E35" s="2"/>
      <c r="F35" s="2"/>
      <c r="G35" s="2"/>
      <c r="H35" s="2"/>
      <c r="I35" s="2"/>
    </row>
    <row r="36" customFormat="false" ht="23.25" hidden="false" customHeight="true" outlineLevel="0" collapsed="false">
      <c r="A36" s="2"/>
      <c r="B36" s="3" t="s">
        <v>68</v>
      </c>
      <c r="C36" s="3"/>
      <c r="D36" s="3"/>
      <c r="E36" s="3"/>
      <c r="F36" s="3"/>
      <c r="G36" s="3"/>
      <c r="H36" s="3"/>
      <c r="I36" s="3"/>
    </row>
    <row r="37" customFormat="false" ht="12.75" hidden="false" customHeight="true" outlineLevel="0" collapsed="false">
      <c r="A37" s="2"/>
      <c r="B37" s="2"/>
      <c r="C37" s="2"/>
      <c r="D37" s="4"/>
      <c r="E37" s="2"/>
      <c r="F37" s="2"/>
      <c r="G37" s="2"/>
      <c r="H37" s="2"/>
      <c r="I37" s="2"/>
    </row>
    <row r="38" customFormat="false" ht="12.75" hidden="false" customHeight="true" outlineLevel="0" collapsed="false">
      <c r="A38" s="2"/>
      <c r="B38" s="44" t="s">
        <v>69</v>
      </c>
      <c r="C38" s="45" t="str">
        <f aca="false">IF(D29=0,"P",IF(D32&gt;0,"PR","R"))</f>
        <v>P</v>
      </c>
      <c r="D38" s="4"/>
      <c r="E38" s="2"/>
      <c r="F38" s="2"/>
      <c r="G38" s="2"/>
      <c r="H38" s="2"/>
      <c r="I38" s="2"/>
    </row>
    <row r="39" customFormat="false" ht="12.75" hidden="false" customHeight="true" outlineLevel="0" collapsed="false">
      <c r="A39" s="2"/>
      <c r="B39" s="46"/>
      <c r="C39" s="2"/>
      <c r="D39" s="4"/>
      <c r="E39" s="2"/>
      <c r="F39" s="2"/>
      <c r="G39" s="2"/>
      <c r="H39" s="2"/>
      <c r="I39" s="2"/>
    </row>
    <row r="40" customFormat="false" ht="12.75" hidden="false" customHeight="true" outlineLevel="0" collapsed="false">
      <c r="A40" s="2"/>
      <c r="B40" s="2"/>
      <c r="C40" s="47"/>
      <c r="D40" s="47"/>
      <c r="E40" s="47"/>
      <c r="F40" s="2"/>
      <c r="G40" s="2"/>
      <c r="H40" s="2"/>
      <c r="I40" s="2"/>
    </row>
    <row r="41" customFormat="false" ht="12.75" hidden="false" customHeight="true" outlineLevel="0" collapsed="false">
      <c r="A41" s="2"/>
      <c r="B41" s="44" t="s">
        <v>70</v>
      </c>
      <c r="C41" s="48" t="e">
        <f aca="false">IF(C38="R",0,CALCULS!F49)</f>
        <v>#DIV/0!</v>
      </c>
      <c r="D41" s="48"/>
      <c r="E41" s="48"/>
      <c r="F41" s="2"/>
      <c r="G41" s="2"/>
      <c r="H41" s="2"/>
      <c r="I41" s="2"/>
    </row>
    <row r="42" customFormat="false" ht="12.75" hidden="false" customHeight="true" outlineLevel="0" collapsed="false">
      <c r="A42" s="2"/>
      <c r="B42" s="44" t="s">
        <v>71</v>
      </c>
      <c r="C42" s="48" t="str">
        <f aca="false">IF(C38="P","néant",CALCULS!F30)</f>
        <v>néant</v>
      </c>
      <c r="D42" s="48"/>
      <c r="E42" s="48"/>
      <c r="F42" s="2"/>
      <c r="G42" s="2"/>
      <c r="H42" s="2"/>
      <c r="I42" s="2"/>
    </row>
    <row r="43" customFormat="false" ht="12.75" hidden="false" customHeight="true" outlineLevel="0" collapsed="false">
      <c r="A43" s="2"/>
      <c r="B43" s="49"/>
      <c r="C43" s="50" t="s">
        <v>72</v>
      </c>
      <c r="D43" s="51" t="s">
        <v>73</v>
      </c>
      <c r="E43" s="52" t="s">
        <v>74</v>
      </c>
      <c r="F43" s="2"/>
      <c r="G43" s="2"/>
      <c r="H43" s="2"/>
      <c r="I43" s="2"/>
    </row>
    <row r="44" customFormat="false" ht="12.75" hidden="false" customHeight="true" outlineLevel="0" collapsed="false">
      <c r="A44" s="2"/>
      <c r="B44" s="44" t="s">
        <v>75</v>
      </c>
      <c r="C44" s="53" t="str">
        <f aca="false">IF($C$38="P","néant",CALCULS!F40)</f>
        <v>néant</v>
      </c>
      <c r="D44" s="48" t="str">
        <f aca="false">IF($C38="P","néant",IF($D$32=0,"S/O",CALCULS!H40))</f>
        <v>néant</v>
      </c>
      <c r="E44" s="53" t="str">
        <f aca="false">IF($C38="P","néant",IF($D$32&lt;2,"S/O",CALCULS!J40))</f>
        <v>néant</v>
      </c>
      <c r="F44" s="2"/>
      <c r="G44" s="2"/>
      <c r="H44" s="2"/>
      <c r="I44" s="2"/>
    </row>
    <row r="45" customFormat="false" ht="12.75" hidden="false" customHeight="true" outlineLevel="0" collapsed="false">
      <c r="A45" s="2"/>
      <c r="B45" s="44" t="s">
        <v>76</v>
      </c>
      <c r="C45" s="53" t="str">
        <f aca="false">IF($C$38="P","néant",CALCULS!F46)</f>
        <v>néant</v>
      </c>
      <c r="F45" s="2"/>
      <c r="G45" s="2"/>
      <c r="H45" s="2"/>
      <c r="I45" s="2"/>
    </row>
    <row r="46" customFormat="false" ht="12.75" hidden="false" customHeight="true" outlineLevel="0" collapsed="false"/>
    <row r="1048529" customFormat="false" ht="12.75" hidden="false" customHeight="false" outlineLevel="0" collapsed="false"/>
    <row r="1048530" customFormat="false" ht="12.75" hidden="false" customHeight="false" outlineLevel="0" collapsed="false"/>
    <row r="1048576" customFormat="false" ht="12.75" hidden="true" customHeight="true" outlineLevel="0" collapsed="false"/>
  </sheetData>
  <sheetProtection algorithmName="SHA-512" hashValue="8Rki/DLX76qXVE6Z3tXwA5UCelja8ewy4U96zp85abJ/g5gQ8eRe/ACRsx7gXnWrsPm2nIFpjkmk0W1QNxLiFw==" saltValue="STLM3QghOguXv5XvluSiGw==" spinCount="100000" sheet="true" objects="true" scenarios="true"/>
  <mergeCells count="14">
    <mergeCell ref="B1:I1"/>
    <mergeCell ref="B3:I3"/>
    <mergeCell ref="B5:D5"/>
    <mergeCell ref="C6:D6"/>
    <mergeCell ref="F8:G8"/>
    <mergeCell ref="B17:D17"/>
    <mergeCell ref="B18:D18"/>
    <mergeCell ref="B26:D26"/>
    <mergeCell ref="B31:D31"/>
    <mergeCell ref="B32:C32"/>
    <mergeCell ref="B36:I36"/>
    <mergeCell ref="C40:E40"/>
    <mergeCell ref="C41:E41"/>
    <mergeCell ref="C42:E42"/>
  </mergeCells>
  <conditionalFormatting sqref="C44:E44">
    <cfRule type="cellIs" priority="2" operator="lessThan" aboveAverage="0" equalAverage="0" bottom="0" percent="0" rank="0" text="" dxfId="0">
      <formula>$G$30</formula>
    </cfRule>
  </conditionalFormatting>
  <dataValidations count="3">
    <dataValidation allowBlank="true" errorStyle="stop" operator="equal" showDropDown="false" showErrorMessage="true" showInputMessage="false" sqref="C5" type="list">
      <formula1>"0,1,2"</formula1>
      <formula2>0</formula2>
    </dataValidation>
    <dataValidation allowBlank="true" errorStyle="stop" operator="equal" showDropDown="false" showErrorMessage="true" showInputMessage="false" sqref="G13" type="list">
      <formula1>"GO,ES"</formula1>
      <formula2>0</formula2>
    </dataValidation>
    <dataValidation allowBlank="true" errorStyle="stop" operator="equal" showDropDown="false" showErrorMessage="true" showInputMessage="false" sqref="C7" type="list">
      <formula1>"N1,N2,N3"</formula1>
      <formula2>0</formula2>
    </dataValidation>
  </dataValidations>
  <printOptions headings="false" gridLines="false" gridLinesSet="true" horizontalCentered="false" verticalCentered="false"/>
  <pageMargins left="0.7875" right="0.7875" top="0.7875" bottom="0.78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11"/>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A1" activeCellId="0" sqref="A1"/>
    </sheetView>
  </sheetViews>
  <sheetFormatPr defaultColWidth="11.01171875" defaultRowHeight="12.75" zeroHeight="false" outlineLevelRow="0" outlineLevelCol="0"/>
  <sheetData>
    <row r="1" customFormat="false" ht="12.75" hidden="false" customHeight="true" outlineLevel="0" collapsed="false">
      <c r="A1" s="0" t="e">
        <f aca="false">NA()</f>
        <v>#N/A</v>
      </c>
    </row>
    <row r="2" customFormat="false" ht="12.75" hidden="false" customHeight="true" outlineLevel="0" collapsed="false">
      <c r="A2" s="0" t="e">
        <f aca="false">NA()</f>
        <v>#N/A</v>
      </c>
    </row>
    <row r="3" customFormat="false" ht="12.75" hidden="false" customHeight="true" outlineLevel="0" collapsed="false">
      <c r="A3" s="0" t="e">
        <f aca="false">NA()</f>
        <v>#N/A</v>
      </c>
    </row>
    <row r="4" customFormat="false" ht="12.75" hidden="false" customHeight="true" outlineLevel="0" collapsed="false">
      <c r="A4" s="0" t="e">
        <f aca="false">NA()</f>
        <v>#N/A</v>
      </c>
    </row>
    <row r="5" customFormat="false" ht="12.75" hidden="false" customHeight="true" outlineLevel="0" collapsed="false">
      <c r="A5" s="0" t="b">
        <f aca="false">IF(ISERROR(A3),TRUE())</f>
        <v>1</v>
      </c>
    </row>
    <row r="6" customFormat="false" ht="12.75" hidden="false" customHeight="true" outlineLevel="0" collapsed="false">
      <c r="A6" s="0" t="e">
        <f aca="false">NA()</f>
        <v>#N/A</v>
      </c>
    </row>
    <row r="7" customFormat="false" ht="12.75" hidden="false" customHeight="true" outlineLevel="0" collapsed="false">
      <c r="A7" s="0" t="e">
        <f aca="false">NA()</f>
        <v>#N/A</v>
      </c>
    </row>
    <row r="8" customFormat="false" ht="12.75" hidden="false" customHeight="true" outlineLevel="0" collapsed="false">
      <c r="A8" s="0" t="e">
        <f aca="false">NA()</f>
        <v>#N/A</v>
      </c>
    </row>
    <row r="9" customFormat="false" ht="12.75" hidden="false" customHeight="true" outlineLevel="0" collapsed="false">
      <c r="A9" s="0" t="e">
        <f aca="false">NA()</f>
        <v>#N/A</v>
      </c>
    </row>
    <row r="10" customFormat="false" ht="12.75" hidden="false" customHeight="true" outlineLevel="0" collapsed="false">
      <c r="A10" s="0" t="e">
        <f aca="false">NA()</f>
        <v>#N/A</v>
      </c>
    </row>
    <row r="11" customFormat="false" ht="12.75" hidden="false" customHeight="true" outlineLevel="0" collapsed="false">
      <c r="A11" s="0" t="e">
        <f aca="false">NA()</f>
        <v>#N/A</v>
      </c>
    </row>
  </sheetData>
  <printOptions headings="false" gridLines="false" gridLinesSet="true" horizontalCentered="false" verticalCentered="false"/>
  <pageMargins left="0.747916666666667" right="0.747916666666667"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W9"/>
  <sheetViews>
    <sheetView showFormulas="false" showGridLines="true" showRowColHeaders="true" showZeros="true" rightToLeft="false" tabSelected="false" showOutlineSymbols="true" defaultGridColor="true" view="normal" topLeftCell="AMJ10" colorId="64" zoomScale="90" zoomScaleNormal="90" zoomScalePageLayoutView="100" workbookViewId="0">
      <selection pane="topLeft" activeCell="AMJ10" activeCellId="0" sqref="AMJ10"/>
    </sheetView>
  </sheetViews>
  <sheetFormatPr defaultColWidth="1.00390625" defaultRowHeight="12.75" zeroHeight="false" outlineLevelRow="0" outlineLevelCol="0"/>
  <cols>
    <col collapsed="false" customWidth="false" hidden="true" outlineLevel="0" max="1024" min="1" style="0" width="1"/>
  </cols>
  <sheetData>
    <row r="1" customFormat="false" ht="12.75" hidden="true" customHeight="true" outlineLevel="0" collapsed="false">
      <c r="A1" s="0" t="s">
        <v>77</v>
      </c>
    </row>
    <row r="2" customFormat="false" ht="12.75" hidden="true" customHeight="true" outlineLevel="0" collapsed="false">
      <c r="A2" s="0" t="s">
        <v>78</v>
      </c>
      <c r="B2" s="0" t="s">
        <v>79</v>
      </c>
    </row>
    <row r="3" customFormat="false" ht="12.75" hidden="true" customHeight="true" outlineLevel="0" collapsed="false">
      <c r="A3" s="0" t="s">
        <v>80</v>
      </c>
      <c r="B3" s="0" t="s">
        <v>81</v>
      </c>
    </row>
    <row r="4" customFormat="false" ht="12.75" hidden="true" customHeight="true" outlineLevel="0" collapsed="false">
      <c r="A4" s="0" t="s">
        <v>82</v>
      </c>
    </row>
    <row r="5" customFormat="false" ht="12.75" hidden="true" customHeight="true" outlineLevel="0" collapsed="false">
      <c r="A5" s="0" t="s">
        <v>83</v>
      </c>
      <c r="B5" s="0" t="n">
        <v>1</v>
      </c>
    </row>
    <row r="6" customFormat="false" ht="12.75" hidden="true" customHeight="true" outlineLevel="0" collapsed="false">
      <c r="A6" s="0" t="n">
        <v>1</v>
      </c>
      <c r="B6" s="0" t="s">
        <v>84</v>
      </c>
      <c r="C6" s="0" t="s">
        <v>85</v>
      </c>
      <c r="D6" s="0" t="s">
        <v>86</v>
      </c>
      <c r="E6" s="0" t="n">
        <v>22</v>
      </c>
      <c r="G6" s="0" t="n">
        <v>-1801993472</v>
      </c>
    </row>
    <row r="7" customFormat="false" ht="12.75" hidden="true" customHeight="true" outlineLevel="0" collapsed="false">
      <c r="A7" s="0" t="s">
        <v>87</v>
      </c>
      <c r="B7" s="0" t="s">
        <v>88</v>
      </c>
      <c r="C7" s="0" t="s">
        <v>89</v>
      </c>
      <c r="D7" s="0" t="s">
        <v>90</v>
      </c>
      <c r="E7" s="0" t="s">
        <v>91</v>
      </c>
      <c r="F7" s="0" t="s">
        <v>92</v>
      </c>
      <c r="G7" s="0" t="s">
        <v>93</v>
      </c>
      <c r="H7" s="0" t="s">
        <v>94</v>
      </c>
      <c r="I7" s="0" t="s">
        <v>95</v>
      </c>
      <c r="J7" s="0" t="s">
        <v>96</v>
      </c>
      <c r="K7" s="0" t="s">
        <v>97</v>
      </c>
      <c r="L7" s="0" t="s">
        <v>98</v>
      </c>
      <c r="M7" s="0" t="s">
        <v>99</v>
      </c>
      <c r="N7" s="0" t="s">
        <v>23</v>
      </c>
      <c r="O7" s="0" t="s">
        <v>100</v>
      </c>
      <c r="P7" s="0" t="s">
        <v>101</v>
      </c>
      <c r="Q7" s="0" t="s">
        <v>102</v>
      </c>
      <c r="R7" s="0" t="s">
        <v>103</v>
      </c>
      <c r="S7" s="0" t="s">
        <v>104</v>
      </c>
      <c r="T7" s="0" t="s">
        <v>105</v>
      </c>
      <c r="U7" s="0" t="s">
        <v>106</v>
      </c>
      <c r="V7" s="0" t="s">
        <v>107</v>
      </c>
      <c r="W7" s="0" t="s">
        <v>108</v>
      </c>
    </row>
    <row r="8" customFormat="false" ht="12.75" hidden="true" customHeight="true" outlineLevel="0" collapsed="false">
      <c r="A8" s="0" t="s">
        <v>109</v>
      </c>
      <c r="B8" s="0" t="e">
        <f aca="false">#REF!</f>
        <v>#REF!</v>
      </c>
      <c r="C8" s="54" t="e">
        <f aca="false">#REF!</f>
        <v>#REF!</v>
      </c>
      <c r="D8" s="0" t="e">
        <f aca="false">#REF!</f>
        <v>#REF!</v>
      </c>
      <c r="E8" s="0" t="e">
        <f aca="false">#REF!</f>
        <v>#REF!</v>
      </c>
      <c r="F8" s="0" t="e">
        <f aca="false">#REF!</f>
        <v>#REF!</v>
      </c>
      <c r="G8" s="0" t="e">
        <f aca="false">#REF!</f>
        <v>#REF!</v>
      </c>
      <c r="H8" s="0" t="e">
        <f aca="false">#REF!</f>
        <v>#REF!</v>
      </c>
      <c r="I8" s="0" t="e">
        <f aca="false">#REF!</f>
        <v>#REF!</v>
      </c>
      <c r="J8" s="0" t="e">
        <f aca="false">#REF!</f>
        <v>#REF!</v>
      </c>
      <c r="K8" s="0" t="e">
        <f aca="false">#REF!</f>
        <v>#REF!</v>
      </c>
      <c r="L8" s="0" t="e">
        <f aca="false">#REF!</f>
        <v>#REF!</v>
      </c>
      <c r="M8" s="55" t="e">
        <f aca="false">#REF!</f>
        <v>#REF!</v>
      </c>
      <c r="N8" s="0" t="e">
        <f aca="false">#REF!</f>
        <v>#REF!</v>
      </c>
      <c r="O8" s="0" t="e">
        <f aca="false">#REF!</f>
        <v>#REF!</v>
      </c>
      <c r="P8" s="56" t="e">
        <f aca="false">#REF!</f>
        <v>#REF!</v>
      </c>
      <c r="Q8" s="56" t="e">
        <f aca="false">#REF!</f>
        <v>#REF!</v>
      </c>
      <c r="R8" s="57" t="e">
        <f aca="false">#REF!</f>
        <v>#REF!</v>
      </c>
      <c r="S8" s="0" t="e">
        <f aca="false">#REF!</f>
        <v>#REF!</v>
      </c>
      <c r="T8" s="0" t="e">
        <f aca="false">#REF!</f>
        <v>#REF!</v>
      </c>
      <c r="U8" s="54" t="e">
        <f aca="false">#REF!</f>
        <v>#REF!</v>
      </c>
      <c r="V8" s="0" t="e">
        <f aca="false">#REF!</f>
        <v>#REF!</v>
      </c>
      <c r="W8" s="0" t="e">
        <f aca="false">#REF!</f>
        <v>#REF!</v>
      </c>
    </row>
    <row r="9" customFormat="false" ht="12.75" hidden="true" customHeight="true" outlineLevel="0" collapsed="false">
      <c r="A9" s="0" t="s">
        <v>82</v>
      </c>
    </row>
  </sheetData>
  <printOptions headings="false" gridLines="false" gridLinesSet="true" horizontalCentered="false" verticalCentered="false"/>
  <pageMargins left="0.747916666666667" right="0.747916666666667"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L1048576"/>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A4" activeCellId="0" sqref="A4"/>
    </sheetView>
  </sheetViews>
  <sheetFormatPr defaultColWidth="11.01171875" defaultRowHeight="12.75" zeroHeight="true" outlineLevelRow="0" outlineLevelCol="0"/>
  <cols>
    <col collapsed="false" customWidth="true" hidden="false" outlineLevel="0" max="2" min="2" style="0" width="54.14"/>
    <col collapsed="false" customWidth="true" hidden="false" outlineLevel="0" max="3" min="3" style="0" width="40.57"/>
    <col collapsed="false" customWidth="true" hidden="false" outlineLevel="0" max="4" min="4" style="0" width="38.57"/>
    <col collapsed="false" customWidth="true" hidden="false" outlineLevel="0" max="5" min="5" style="0" width="15.71"/>
    <col collapsed="false" customWidth="true" hidden="false" outlineLevel="0" max="6" min="6" style="0" width="13.7"/>
    <col collapsed="false" customWidth="true" hidden="false" outlineLevel="0" max="7" min="7" style="0" width="16.42"/>
    <col collapsed="false" customWidth="true" hidden="false" outlineLevel="0" max="8" min="8" style="0" width="13.7"/>
    <col collapsed="false" customWidth="true" hidden="false" outlineLevel="0" max="9" min="9" style="0" width="17.29"/>
    <col collapsed="false" customWidth="true" hidden="false" outlineLevel="0" max="10" min="10" style="0" width="13.7"/>
    <col collapsed="false" customWidth="true" hidden="false" outlineLevel="0" max="11" min="11" style="0" width="15.42"/>
    <col collapsed="false" customWidth="true" hidden="false" outlineLevel="0" max="12" min="12" style="0" width="3.71"/>
    <col collapsed="false" customWidth="false" hidden="true" outlineLevel="0" max="1023" min="13" style="0" width="10.99"/>
    <col collapsed="false" customWidth="true" hidden="true" outlineLevel="0" max="1024" min="1024" style="0" width="11.57"/>
  </cols>
  <sheetData>
    <row r="1" customFormat="false" ht="12.75" hidden="false" customHeight="true" outlineLevel="0" collapsed="false">
      <c r="A1" s="58" t="s">
        <v>110</v>
      </c>
      <c r="B1" s="58"/>
    </row>
    <row r="2" customFormat="false" ht="12.75" hidden="false" customHeight="true" outlineLevel="0" collapsed="false">
      <c r="B2" s="59" t="s">
        <v>5</v>
      </c>
      <c r="D2" s="60" t="str">
        <f aca="false">SAISIE!C7</f>
        <v>N1</v>
      </c>
    </row>
    <row r="3" customFormat="false" ht="14.25" hidden="false" customHeight="true" outlineLevel="0" collapsed="false">
      <c r="B3" s="61" t="s">
        <v>111</v>
      </c>
      <c r="D3" s="62" t="n">
        <f aca="false">SAISIE!D32</f>
        <v>0</v>
      </c>
    </row>
    <row r="4" customFormat="false" ht="14.25" hidden="false" customHeight="true" outlineLevel="0" collapsed="false"/>
    <row r="5" customFormat="false" ht="14.25" hidden="false" customHeight="true" outlineLevel="0" collapsed="false">
      <c r="B5" s="0" t="str">
        <f aca="false">SAISIE!B8</f>
        <v>PTAC</v>
      </c>
      <c r="D5" s="63" t="s">
        <v>7</v>
      </c>
      <c r="E5" s="64" t="n">
        <f aca="false">SAISIE!D8</f>
        <v>0</v>
      </c>
    </row>
    <row r="6" customFormat="false" ht="14.25" hidden="false" customHeight="true" outlineLevel="0" collapsed="false">
      <c r="B6" s="0" t="str">
        <f aca="false">SAISIE!B9</f>
        <v>Poids maximal prévu par le constructeur sur le ou les essieux avant</v>
      </c>
      <c r="D6" s="63" t="s">
        <v>10</v>
      </c>
      <c r="E6" s="64" t="n">
        <f aca="false">SAISIE!D9</f>
        <v>0</v>
      </c>
    </row>
    <row r="7" customFormat="false" ht="14.25" hidden="false" customHeight="true" outlineLevel="0" collapsed="false">
      <c r="B7" s="0" t="str">
        <f aca="false">SAISIE!B10</f>
        <v>Poids maximal prévu par le constructeur sur le ou les essieux arrière</v>
      </c>
      <c r="D7" s="63" t="s">
        <v>13</v>
      </c>
      <c r="E7" s="64" t="n">
        <f aca="false">SAISIE!D10</f>
        <v>0</v>
      </c>
      <c r="F7" s="65" t="s">
        <v>112</v>
      </c>
      <c r="G7" s="65"/>
      <c r="H7" s="65" t="s">
        <v>113</v>
      </c>
      <c r="I7" s="65"/>
      <c r="J7" s="65" t="s">
        <v>113</v>
      </c>
      <c r="K7" s="65"/>
    </row>
    <row r="8" customFormat="false" ht="14.25" hidden="false" customHeight="true" outlineLevel="0" collapsed="false">
      <c r="B8" s="0" t="str">
        <f aca="false">SAISIE!B33</f>
        <v>Position du CdG du véhicule chargé / essieu AR</v>
      </c>
      <c r="D8" s="63" t="s">
        <v>65</v>
      </c>
      <c r="E8" s="66" t="n">
        <f aca="false">SAISIE!D33</f>
        <v>0</v>
      </c>
      <c r="F8" s="67"/>
      <c r="G8" s="68"/>
      <c r="H8" s="69" t="s">
        <v>114</v>
      </c>
      <c r="I8" s="69"/>
      <c r="J8" s="69" t="s">
        <v>115</v>
      </c>
      <c r="K8" s="69"/>
    </row>
    <row r="9" customFormat="false" ht="14.25" hidden="false" customHeight="true" outlineLevel="0" collapsed="false">
      <c r="B9" s="0" t="str">
        <f aca="false">SAISIE!B34</f>
        <v>Position du CdG du 2nd véhicule chargé / essieu AR</v>
      </c>
      <c r="D9" s="63" t="s">
        <v>67</v>
      </c>
      <c r="E9" s="66" t="n">
        <f aca="false">SAISIE!D34</f>
        <v>0</v>
      </c>
      <c r="F9" s="70" t="s">
        <v>116</v>
      </c>
      <c r="G9" s="71" t="s">
        <v>117</v>
      </c>
      <c r="H9" s="70" t="s">
        <v>116</v>
      </c>
      <c r="I9" s="71" t="s">
        <v>117</v>
      </c>
      <c r="J9" s="70" t="s">
        <v>116</v>
      </c>
      <c r="K9" s="71" t="s">
        <v>117</v>
      </c>
    </row>
    <row r="10" customFormat="false" ht="12.75" hidden="false" customHeight="true" outlineLevel="0" collapsed="false">
      <c r="B10" s="0" t="str">
        <f aca="false">SAISIE!B14</f>
        <v>Poids à vide en ordre de marche du véhicule de dépannage 
avec masse des équipements prévus à l’article 4 de l'arrêté et sans conducteur</v>
      </c>
      <c r="D10" s="63" t="s">
        <v>23</v>
      </c>
      <c r="E10" s="72" t="e">
        <f aca="false">SAISIE!D14</f>
        <v>#DIV/0!</v>
      </c>
      <c r="F10" s="73" t="e">
        <f aca="false">E10+75</f>
        <v>#DIV/0!</v>
      </c>
      <c r="G10" s="74" t="e">
        <f aca="false">E10+H20</f>
        <v>#DIV/0!</v>
      </c>
      <c r="H10" s="73" t="str">
        <f aca="false">IF(D3&gt;0,F10+SAISIE!G28,"")</f>
        <v/>
      </c>
      <c r="I10" s="74" t="str">
        <f aca="false">IF(D3&gt;0,E10+SAISIE!G28+H20,"")</f>
        <v/>
      </c>
      <c r="J10" s="60" t="str">
        <f aca="false">IF(D3&gt;1,H10+SAISIE!G28,"")</f>
        <v/>
      </c>
      <c r="K10" s="75" t="str">
        <f aca="false">IF(D3&gt;1,I10+SAISIE!G28,"")</f>
        <v/>
      </c>
    </row>
    <row r="11" customFormat="false" ht="14.25" hidden="false" customHeight="true" outlineLevel="0" collapsed="false">
      <c r="B11" s="0" t="str">
        <f aca="false">SAISIE!B15</f>
        <v>Poids à vide en ordre de marche du véhicule de dépannage sur le ou les essieux avant</v>
      </c>
      <c r="D11" s="63" t="s">
        <v>26</v>
      </c>
      <c r="E11" s="72" t="e">
        <f aca="false">SAISIE!D15</f>
        <v>#DIV/0!</v>
      </c>
      <c r="F11" s="73" t="e">
        <f aca="false">E11+H22</f>
        <v>#DIV/0!</v>
      </c>
      <c r="G11" s="76" t="e">
        <f aca="false">E11+H26</f>
        <v>#DIV/0!</v>
      </c>
      <c r="H11" s="60" t="str">
        <f aca="false">IF(D3&gt;0,E11+H22+(SAISIE!G28*E8/E14),"")</f>
        <v/>
      </c>
      <c r="I11" s="76" t="str">
        <f aca="false">IF(D3&gt;0,H11+H26-H22,"")</f>
        <v/>
      </c>
      <c r="J11" s="60" t="str">
        <f aca="false">IF(D3=2,H11+(SAISIE!G28*E9/E14),"")</f>
        <v/>
      </c>
      <c r="K11" s="76" t="str">
        <f aca="false">IF(D3=2,J11+H26-H22,"")</f>
        <v/>
      </c>
    </row>
    <row r="12" customFormat="false" ht="14.25" hidden="false" customHeight="true" outlineLevel="0" collapsed="false">
      <c r="B12" s="0" t="str">
        <f aca="false">SAISIE!B16</f>
        <v>Poids à vide en ordre de marche du véhicule de dépannage sur le ou les essieux arrière</v>
      </c>
      <c r="D12" s="63" t="s">
        <v>29</v>
      </c>
      <c r="E12" s="72" t="e">
        <f aca="false">SAISIE!D16</f>
        <v>#DIV/0!</v>
      </c>
      <c r="F12" s="73" t="e">
        <f aca="false">E12+I22</f>
        <v>#DIV/0!</v>
      </c>
      <c r="G12" s="76" t="e">
        <f aca="false">E12+I26</f>
        <v>#DIV/0!</v>
      </c>
      <c r="H12" s="60" t="str">
        <f aca="false">IF(D3&gt;0,E12+I22+(SAISIE!G28*(E14-E8)/E14),"")</f>
        <v/>
      </c>
      <c r="I12" s="76" t="str">
        <f aca="false">IF(D3&gt;0,I26+H12-I22,"")</f>
        <v/>
      </c>
      <c r="J12" s="60" t="str">
        <f aca="false">IF(D3=2,H12+(SAISIE!G28*(E14-E9)/E14),"")</f>
        <v/>
      </c>
      <c r="K12" s="76" t="str">
        <f aca="false">IF(D3=2,J12+I26-I22,"")</f>
        <v/>
      </c>
    </row>
    <row r="13" customFormat="false" ht="14.25" hidden="false" customHeight="true" outlineLevel="0" collapsed="false">
      <c r="B13" s="0" t="str">
        <f aca="false">SAISIE!B11</f>
        <v>Poids minimum à vide sur l’essieu avant défini par le constructeur</v>
      </c>
      <c r="D13" s="63" t="s">
        <v>16</v>
      </c>
      <c r="E13" s="72" t="n">
        <f aca="false">SAISIE!D11</f>
        <v>0</v>
      </c>
      <c r="F13" s="77"/>
      <c r="G13" s="77"/>
      <c r="H13" s="77"/>
      <c r="I13" s="77"/>
      <c r="J13" s="77"/>
      <c r="K13" s="77"/>
    </row>
    <row r="14" customFormat="false" ht="14.25" hidden="false" customHeight="true" outlineLevel="0" collapsed="false">
      <c r="B14" s="0" t="str">
        <f aca="false">SAISIE!B12</f>
        <v>Empattement</v>
      </c>
      <c r="D14" s="63" t="s">
        <v>18</v>
      </c>
      <c r="E14" s="66" t="n">
        <f aca="false">SAISIE!D12</f>
        <v>0</v>
      </c>
    </row>
    <row r="15" customFormat="false" ht="14.25" hidden="false" customHeight="true" outlineLevel="0" collapsed="false">
      <c r="B15" s="0" t="str">
        <f aca="false">SAISIE!B27</f>
        <v>Porte-à-faux de la flèche ou du panier par rapport à l’essieu arrière (en position de travail)</v>
      </c>
      <c r="D15" s="63" t="s">
        <v>56</v>
      </c>
      <c r="E15" s="66" t="n">
        <f aca="false">SAISIE!D27</f>
        <v>0</v>
      </c>
    </row>
    <row r="16" customFormat="false" ht="14.25" hidden="false" customHeight="true" outlineLevel="0" collapsed="false">
      <c r="B16" s="0" t="str">
        <f aca="false">SAISIE!B28</f>
        <v>Hauteur de la flèche ou du panier par rapport au plan horizontal passant par l’axe des roues  (en utilisation route)</v>
      </c>
      <c r="D16" s="63" t="s">
        <v>58</v>
      </c>
      <c r="E16" s="66" t="n">
        <f aca="false">SAISIE!D28</f>
        <v>0</v>
      </c>
      <c r="H16" s="78"/>
      <c r="I16" s="78"/>
      <c r="J16" s="78"/>
      <c r="K16" s="78"/>
    </row>
    <row r="17" customFormat="false" ht="14.25" hidden="false" customHeight="true" outlineLevel="0" collapsed="false">
      <c r="B17" s="0" t="str">
        <f aca="false">SAISIE!B29</f>
        <v>Capacité du dispositif de levage déclarée par le constructeur</v>
      </c>
      <c r="D17" s="63" t="s">
        <v>61</v>
      </c>
      <c r="E17" s="72" t="n">
        <f aca="false">SAISIE!D29</f>
        <v>0</v>
      </c>
    </row>
    <row r="18" customFormat="false" ht="12.75" hidden="false" customHeight="true" outlineLevel="0" collapsed="false">
      <c r="B18" s="0" t="s">
        <v>118</v>
      </c>
      <c r="D18" s="63" t="s">
        <v>119</v>
      </c>
      <c r="E18" s="79" t="n">
        <f aca="false">E19+E20+E21</f>
        <v>0</v>
      </c>
    </row>
    <row r="19" customFormat="false" ht="14.25" hidden="false" customHeight="true" outlineLevel="0" collapsed="false">
      <c r="B19" s="0" t="str">
        <f aca="false">SAISIE!B19</f>
        <v>Nombre de places en rangée 1</v>
      </c>
      <c r="D19" s="63" t="s">
        <v>35</v>
      </c>
      <c r="E19" s="79" t="n">
        <f aca="false">SAISIE!D19</f>
        <v>0</v>
      </c>
      <c r="G19" s="71" t="s">
        <v>120</v>
      </c>
      <c r="H19" s="71"/>
      <c r="I19" s="71"/>
    </row>
    <row r="20" customFormat="false" ht="14.25" hidden="false" customHeight="true" outlineLevel="0" collapsed="false">
      <c r="B20" s="0" t="str">
        <f aca="false">SAISIE!B20</f>
        <v>Nombre de places en rangée 2</v>
      </c>
      <c r="D20" s="63" t="s">
        <v>38</v>
      </c>
      <c r="E20" s="79" t="n">
        <f aca="false">SAISIE!D20</f>
        <v>0</v>
      </c>
      <c r="G20" s="71" t="s">
        <v>44</v>
      </c>
      <c r="H20" s="80" t="n">
        <f aca="false">75+(SUM(E19:E21)-1)*IF(D2="N1",75,68)</f>
        <v>0</v>
      </c>
      <c r="I20" s="80"/>
    </row>
    <row r="21" customFormat="false" ht="14.25" hidden="false" customHeight="true" outlineLevel="0" collapsed="false">
      <c r="B21" s="0" t="str">
        <f aca="false">SAISIE!B21</f>
        <v>Nombre de places en rangée 3</v>
      </c>
      <c r="D21" s="63" t="s">
        <v>41</v>
      </c>
      <c r="E21" s="79" t="n">
        <f aca="false">SAISIE!D21</f>
        <v>0</v>
      </c>
      <c r="G21" s="81"/>
      <c r="H21" s="71" t="s">
        <v>121</v>
      </c>
      <c r="I21" s="71" t="s">
        <v>122</v>
      </c>
      <c r="J21" s="71" t="s">
        <v>44</v>
      </c>
    </row>
    <row r="22" customFormat="false" ht="14.25" hidden="false" customHeight="true" outlineLevel="0" collapsed="false">
      <c r="B22" s="0" t="s">
        <v>123</v>
      </c>
      <c r="D22" s="63" t="s">
        <v>46</v>
      </c>
      <c r="E22" s="79" t="n">
        <f aca="false">E14-SAISIE!D22</f>
        <v>0</v>
      </c>
      <c r="G22" s="71" t="s">
        <v>124</v>
      </c>
      <c r="H22" s="76" t="e">
        <f aca="false">75*E22/E14</f>
        <v>#DIV/0!</v>
      </c>
      <c r="I22" s="76" t="e">
        <f aca="false">75*(E14-E$22)/E$14</f>
        <v>#DIV/0!</v>
      </c>
      <c r="J22" s="76" t="e">
        <f aca="false">H22+I22</f>
        <v>#DIV/0!</v>
      </c>
      <c r="K22" s="78"/>
    </row>
    <row r="23" customFormat="false" ht="14.25" hidden="false" customHeight="true" outlineLevel="0" collapsed="false">
      <c r="B23" s="0" t="s">
        <v>125</v>
      </c>
      <c r="D23" s="63" t="s">
        <v>49</v>
      </c>
      <c r="E23" s="79" t="n">
        <f aca="false">E14-SAISIE!D23</f>
        <v>0</v>
      </c>
      <c r="G23" s="71" t="s">
        <v>126</v>
      </c>
      <c r="H23" s="76" t="e">
        <f aca="false">(75+(E19-1)*IF(D2="N1",75,68))*E22/E14</f>
        <v>#DIV/0!</v>
      </c>
      <c r="I23" s="76" t="e">
        <f aca="false">(75+(E19-1)*IF(D2="N1",75,68))*(E14-E$22)/E$14</f>
        <v>#DIV/0!</v>
      </c>
      <c r="J23" s="76" t="e">
        <f aca="false">H23+I23</f>
        <v>#DIV/0!</v>
      </c>
      <c r="K23" s="78"/>
    </row>
    <row r="24" customFormat="false" ht="14.25" hidden="false" customHeight="true" outlineLevel="0" collapsed="false">
      <c r="B24" s="0" t="s">
        <v>127</v>
      </c>
      <c r="D24" s="63" t="s">
        <v>52</v>
      </c>
      <c r="E24" s="79" t="n">
        <f aca="false">E14-SAISIE!D24</f>
        <v>0</v>
      </c>
      <c r="G24" s="71" t="s">
        <v>128</v>
      </c>
      <c r="H24" s="76" t="e">
        <f aca="false">(E20*IF(D2="N1",75,68))*E23/E14</f>
        <v>#DIV/0!</v>
      </c>
      <c r="I24" s="76" t="e">
        <f aca="false">(E20*IF(D2="N1",75,68))*(E14-E23)/E14</f>
        <v>#DIV/0!</v>
      </c>
      <c r="J24" s="76" t="e">
        <f aca="false">H24+I24</f>
        <v>#DIV/0!</v>
      </c>
      <c r="K24" s="78"/>
    </row>
    <row r="25" customFormat="false" ht="14.25" hidden="false" customHeight="true" outlineLevel="0" collapsed="false">
      <c r="D25" s="79"/>
      <c r="E25" s="79"/>
      <c r="G25" s="71" t="s">
        <v>129</v>
      </c>
      <c r="H25" s="76" t="e">
        <f aca="false">(E21*IF(D2="N1",75,68))*E24/E14</f>
        <v>#DIV/0!</v>
      </c>
      <c r="I25" s="76" t="e">
        <f aca="false">(E21*IF(D2="N1",75,68))*(E14-E24)/E14</f>
        <v>#DIV/0!</v>
      </c>
      <c r="J25" s="76" t="e">
        <f aca="false">H25+I25</f>
        <v>#DIV/0!</v>
      </c>
      <c r="K25" s="78"/>
    </row>
    <row r="26" customFormat="false" ht="12.75" hidden="false" customHeight="true" outlineLevel="0" collapsed="false">
      <c r="D26" s="82"/>
      <c r="E26" s="83"/>
      <c r="G26" s="71" t="s">
        <v>44</v>
      </c>
      <c r="H26" s="76" t="e">
        <f aca="false">IF(D2="NORMALE",2/3*H20,IF(D2="AVANCÉE",H20,SUM(H23:H25)))</f>
        <v>#DIV/0!</v>
      </c>
      <c r="I26" s="76" t="e">
        <f aca="false">IF(D2="NORMALE",1/3*H20,IF(D2="AVANCÉE",0,SUM(I23:I25)))</f>
        <v>#DIV/0!</v>
      </c>
      <c r="J26" s="76" t="e">
        <f aca="false">H26+I26</f>
        <v>#DIV/0!</v>
      </c>
      <c r="K26" s="78"/>
    </row>
    <row r="27" customFormat="false" ht="12.75" hidden="false" customHeight="true" outlineLevel="0" collapsed="false"/>
    <row r="28" customFormat="false" ht="12.75" hidden="false" customHeight="true" outlineLevel="0" collapsed="false">
      <c r="A28" s="58" t="s">
        <v>130</v>
      </c>
    </row>
    <row r="29" customFormat="false" ht="12.75" hidden="false" customHeight="true" outlineLevel="0" collapsed="false">
      <c r="A29" s="58"/>
    </row>
    <row r="30" customFormat="false" ht="12.75" hidden="false" customHeight="true" outlineLevel="0" collapsed="false">
      <c r="A30" s="84" t="s">
        <v>131</v>
      </c>
      <c r="D30" s="85" t="s">
        <v>132</v>
      </c>
      <c r="E30" s="85"/>
      <c r="F30" s="86" t="e">
        <f aca="false">F11+$E7</f>
        <v>#DIV/0!</v>
      </c>
    </row>
    <row r="31" customFormat="false" ht="12.75" hidden="false" customHeight="true" outlineLevel="0" collapsed="false">
      <c r="A31" s="58"/>
      <c r="E31" s="87"/>
      <c r="F31" s="87"/>
    </row>
    <row r="32" customFormat="false" ht="12.75" hidden="false" customHeight="true" outlineLevel="0" collapsed="false">
      <c r="D32" s="87"/>
      <c r="E32" s="87"/>
      <c r="F32" s="87"/>
      <c r="G32" s="87"/>
      <c r="H32" s="87"/>
      <c r="I32" s="87"/>
      <c r="J32" s="87"/>
      <c r="K32" s="87"/>
    </row>
    <row r="33" customFormat="false" ht="12.75" hidden="false" customHeight="true" outlineLevel="0" collapsed="false">
      <c r="A33" s="58" t="s">
        <v>133</v>
      </c>
      <c r="D33" s="87"/>
      <c r="E33" s="87"/>
      <c r="F33" s="88" t="s">
        <v>112</v>
      </c>
      <c r="G33" s="88"/>
      <c r="H33" s="88" t="s">
        <v>113</v>
      </c>
      <c r="I33" s="88"/>
      <c r="J33" s="88" t="s">
        <v>113</v>
      </c>
      <c r="K33" s="88"/>
    </row>
    <row r="34" customFormat="false" ht="12.75" hidden="false" customHeight="true" outlineLevel="0" collapsed="false">
      <c r="D34" s="87"/>
      <c r="E34" s="87"/>
      <c r="F34" s="89"/>
      <c r="G34" s="90"/>
      <c r="H34" s="91" t="s">
        <v>114</v>
      </c>
      <c r="I34" s="91"/>
      <c r="J34" s="91" t="s">
        <v>115</v>
      </c>
      <c r="K34" s="91"/>
    </row>
    <row r="35" customFormat="false" ht="12.75" hidden="false" customHeight="true" outlineLevel="0" collapsed="false">
      <c r="D35" s="87"/>
      <c r="E35" s="87"/>
      <c r="F35" s="92"/>
      <c r="G35" s="92"/>
      <c r="H35" s="92"/>
      <c r="I35" s="92"/>
      <c r="J35" s="92"/>
      <c r="K35" s="92"/>
    </row>
    <row r="36" customFormat="false" ht="12.75" hidden="false" customHeight="true" outlineLevel="0" collapsed="false">
      <c r="A36" s="0" t="s">
        <v>60</v>
      </c>
      <c r="D36" s="93" t="s">
        <v>61</v>
      </c>
      <c r="E36" s="93"/>
      <c r="F36" s="94" t="n">
        <f aca="false">E17</f>
        <v>0</v>
      </c>
      <c r="G36" s="94"/>
      <c r="H36" s="95" t="str">
        <f aca="false">IF($D3&gt;0,$E17,"")</f>
        <v/>
      </c>
      <c r="I36" s="95"/>
      <c r="J36" s="92" t="str">
        <f aca="false">IF(D3=2,E17,"")</f>
        <v/>
      </c>
      <c r="K36" s="92"/>
    </row>
    <row r="37" customFormat="false" ht="12.75" hidden="false" customHeight="true" outlineLevel="0" collapsed="false">
      <c r="A37" s="0" t="s">
        <v>134</v>
      </c>
      <c r="D37" s="93" t="s">
        <v>135</v>
      </c>
      <c r="E37" s="93"/>
      <c r="F37" s="94" t="e">
        <f aca="false">(F11-$E$13)*$E$14/($E$15+(0.18*$E$16))</f>
        <v>#DIV/0!</v>
      </c>
      <c r="G37" s="94"/>
      <c r="H37" s="94" t="str">
        <f aca="false">IF($D3&gt;0,(H11-$E$13)*$E$14/($E$15+(0.18*$E$16)),"")</f>
        <v/>
      </c>
      <c r="I37" s="94"/>
      <c r="J37" s="94" t="str">
        <f aca="false">IF($D3&gt;1,(J11-$E$13)*$E$14/($E$15+(0.18*$E$16)),"")</f>
        <v/>
      </c>
      <c r="K37" s="94"/>
    </row>
    <row r="38" customFormat="false" ht="12.75" hidden="false" customHeight="true" outlineLevel="0" collapsed="false">
      <c r="A38" s="0" t="s">
        <v>136</v>
      </c>
      <c r="D38" s="93" t="s">
        <v>137</v>
      </c>
      <c r="E38" s="93"/>
      <c r="F38" s="94" t="e">
        <f aca="false">($E7-F12)*$E14/($E14+$E15+0.18*$E16)</f>
        <v>#DIV/0!</v>
      </c>
      <c r="G38" s="94"/>
      <c r="H38" s="94" t="str">
        <f aca="false">IF($D3&gt;0,($E7-H12)*$E14/($E14+$E15+0.18*$E16),"")</f>
        <v/>
      </c>
      <c r="I38" s="94"/>
      <c r="J38" s="94" t="str">
        <f aca="false">IF($D3&gt;1,($E7-J12)*$E14/($E14+$E15+0.18*$E16),"")</f>
        <v/>
      </c>
      <c r="K38" s="94"/>
    </row>
    <row r="39" customFormat="false" ht="12.75" hidden="false" customHeight="true" outlineLevel="0" collapsed="false">
      <c r="A39" s="0" t="s">
        <v>138</v>
      </c>
      <c r="D39" s="93" t="s">
        <v>139</v>
      </c>
      <c r="E39" s="93"/>
      <c r="F39" s="94" t="e">
        <f aca="false">$E5-F10</f>
        <v>#DIV/0!</v>
      </c>
      <c r="G39" s="94"/>
      <c r="H39" s="94" t="str">
        <f aca="false">IF($D3&gt;0,$E5-H10,"")</f>
        <v/>
      </c>
      <c r="I39" s="94"/>
      <c r="J39" s="94" t="str">
        <f aca="false">IF($D3=2,$E5-J10,"")</f>
        <v/>
      </c>
      <c r="K39" s="94"/>
    </row>
    <row r="40" customFormat="false" ht="12.75" hidden="false" customHeight="true" outlineLevel="0" collapsed="false">
      <c r="A40" s="96" t="s">
        <v>140</v>
      </c>
      <c r="D40" s="85" t="s">
        <v>72</v>
      </c>
      <c r="E40" s="85"/>
      <c r="F40" s="97" t="e">
        <f aca="false">MIN(F36:F39)</f>
        <v>#DIV/0!</v>
      </c>
      <c r="G40" s="97"/>
      <c r="H40" s="97" t="str">
        <f aca="false">IF(D3&gt;0,MIN(H36:H39),"")</f>
        <v/>
      </c>
      <c r="I40" s="97"/>
      <c r="J40" s="97" t="str">
        <f aca="false">IF(D3=2,MIN(J36:J39),"")</f>
        <v/>
      </c>
      <c r="K40" s="97"/>
    </row>
    <row r="41" customFormat="false" ht="12.75" hidden="false" customHeight="true" outlineLevel="0" collapsed="false">
      <c r="D41" s="87"/>
      <c r="E41" s="87"/>
      <c r="F41" s="87"/>
      <c r="G41" s="87"/>
      <c r="H41" s="87"/>
      <c r="I41" s="87"/>
      <c r="J41" s="87"/>
      <c r="K41" s="87"/>
    </row>
    <row r="42" customFormat="false" ht="12.75" hidden="false" customHeight="true" outlineLevel="0" collapsed="false">
      <c r="A42" s="98"/>
      <c r="E42" s="87"/>
      <c r="F42" s="87"/>
      <c r="H42" s="87"/>
      <c r="I42" s="87"/>
      <c r="K42" s="87"/>
      <c r="L42" s="87"/>
    </row>
    <row r="43" customFormat="false" ht="23.25" hidden="false" customHeight="true" outlineLevel="0" collapsed="false">
      <c r="A43" s="99" t="s">
        <v>141</v>
      </c>
      <c r="B43" s="99"/>
      <c r="D43" s="93" t="s">
        <v>142</v>
      </c>
      <c r="E43" s="93"/>
      <c r="F43" s="100" t="e">
        <f aca="false">F10</f>
        <v>#DIV/0!</v>
      </c>
      <c r="G43" s="100"/>
      <c r="H43" s="100" t="str">
        <f aca="false">H10</f>
        <v/>
      </c>
      <c r="I43" s="100"/>
      <c r="J43" s="101" t="str">
        <f aca="false">J10</f>
        <v/>
      </c>
      <c r="K43" s="101"/>
    </row>
    <row r="44" customFormat="false" ht="12.75" hidden="false" customHeight="true" outlineLevel="0" collapsed="false">
      <c r="A44" s="102" t="s">
        <v>143</v>
      </c>
      <c r="D44" s="103" t="s">
        <v>132</v>
      </c>
      <c r="E44" s="103"/>
      <c r="F44" s="97" t="e">
        <f aca="false">F11+H22+SAISIE!E9</f>
        <v>#DIV/0!</v>
      </c>
      <c r="G44" s="97"/>
      <c r="H44" s="97" t="str">
        <f aca="false">IF($D3&gt;0,H43/IF(H42&lt;=5000,2,IF(H42&lt;=7000,1.5,1)),"")</f>
        <v/>
      </c>
      <c r="I44" s="97"/>
      <c r="J44" s="104" t="str">
        <f aca="false">IF($D3&gt;1,J43/IF(J42&lt;=5000,2,IF(J42&lt;=7000,1.5,1)),"")</f>
        <v/>
      </c>
      <c r="K44" s="104"/>
    </row>
    <row r="45" customFormat="false" ht="12.75" hidden="false" customHeight="true" outlineLevel="0" collapsed="false">
      <c r="D45" s="87"/>
      <c r="E45" s="87"/>
      <c r="F45" s="87"/>
      <c r="G45" s="87"/>
      <c r="H45" s="87"/>
      <c r="I45" s="87"/>
      <c r="J45" s="87"/>
      <c r="K45" s="87"/>
    </row>
    <row r="46" customFormat="false" ht="12.75" hidden="false" customHeight="true" outlineLevel="0" collapsed="false">
      <c r="A46" s="58" t="s">
        <v>144</v>
      </c>
      <c r="D46" s="97" t="s">
        <v>145</v>
      </c>
      <c r="E46" s="97"/>
      <c r="F46" s="97" t="e">
        <f aca="false">F40+F10</f>
        <v>#DIV/0!</v>
      </c>
      <c r="G46" s="97"/>
      <c r="H46" s="105"/>
      <c r="I46" s="105"/>
      <c r="J46" s="105"/>
      <c r="K46" s="105"/>
    </row>
    <row r="47" customFormat="false" ht="12.75" hidden="false" customHeight="true" outlineLevel="0" collapsed="false">
      <c r="D47" s="87"/>
      <c r="E47" s="87"/>
      <c r="F47" s="87"/>
      <c r="G47" s="87"/>
      <c r="H47" s="87"/>
      <c r="I47" s="87"/>
      <c r="J47" s="87"/>
      <c r="K47" s="87"/>
    </row>
    <row r="48" customFormat="false" ht="12.75" hidden="false" customHeight="true" outlineLevel="0" collapsed="false">
      <c r="D48" s="87"/>
      <c r="E48" s="87"/>
      <c r="F48" s="87"/>
      <c r="G48" s="87"/>
      <c r="H48" s="87"/>
      <c r="I48" s="87"/>
      <c r="J48" s="87"/>
      <c r="K48" s="87"/>
    </row>
    <row r="49" customFormat="false" ht="12.75" hidden="false" customHeight="true" outlineLevel="0" collapsed="false">
      <c r="A49" s="58" t="s">
        <v>146</v>
      </c>
      <c r="D49" s="85" t="s">
        <v>147</v>
      </c>
      <c r="E49" s="85"/>
      <c r="F49" s="86" t="e">
        <f aca="false">$E5-F10-((E18-1)*IF(D2="N1",75,68))</f>
        <v>#DIV/0!</v>
      </c>
      <c r="G49" s="87"/>
      <c r="H49" s="87"/>
      <c r="I49" s="87"/>
      <c r="J49" s="87"/>
      <c r="K49" s="87"/>
    </row>
    <row r="50" customFormat="false" ht="12.75" hidden="false" customHeight="true" outlineLevel="0" collapsed="false">
      <c r="A50" s="58"/>
      <c r="D50" s="87"/>
      <c r="E50" s="87"/>
      <c r="F50" s="87"/>
      <c r="G50" s="87"/>
      <c r="H50" s="87"/>
      <c r="I50" s="87"/>
      <c r="J50" s="87"/>
      <c r="K50" s="87"/>
    </row>
    <row r="51" customFormat="false" ht="12.75" hidden="false" customHeight="true" outlineLevel="0" collapsed="false">
      <c r="D51" s="87"/>
      <c r="E51" s="87"/>
      <c r="F51" s="87"/>
      <c r="G51" s="87"/>
      <c r="H51" s="87"/>
      <c r="I51" s="87"/>
      <c r="J51" s="87"/>
      <c r="K51" s="87"/>
    </row>
    <row r="52" customFormat="false" ht="12.75" hidden="false" customHeight="true" outlineLevel="0" collapsed="false">
      <c r="A52" s="82"/>
      <c r="D52" s="87"/>
      <c r="E52" s="87"/>
      <c r="F52" s="106"/>
      <c r="G52" s="106"/>
      <c r="H52" s="106"/>
      <c r="I52" s="106"/>
      <c r="J52" s="106"/>
      <c r="K52" s="107"/>
    </row>
    <row r="57" customFormat="false" ht="12.75" hidden="true" customHeight="true" outlineLevel="0" collapsed="false"/>
    <row r="58" customFormat="false" ht="12.75" hidden="true" customHeight="true" outlineLevel="0" collapsed="false"/>
    <row r="63" customFormat="false" ht="12.75" hidden="true" customHeight="true" outlineLevel="0" collapsed="false"/>
    <row r="64" customFormat="false" ht="12.75" hidden="true" customHeight="true" outlineLevel="0" collapsed="false">
      <c r="A64" s="98"/>
    </row>
    <row r="65" customFormat="false" ht="12.75" hidden="true" customHeight="true" outlineLevel="0" collapsed="false"/>
    <row r="66" customFormat="false" ht="12.75" hidden="true" customHeight="true" outlineLevel="0" collapsed="false">
      <c r="C66" s="108"/>
    </row>
    <row r="67" customFormat="false" ht="12.75" hidden="true" customHeight="true" outlineLevel="0" collapsed="false">
      <c r="C67" s="78"/>
      <c r="F67" s="77"/>
      <c r="G67" s="77"/>
      <c r="H67" s="77"/>
      <c r="I67" s="77"/>
      <c r="J67" s="77"/>
      <c r="K67" s="77"/>
    </row>
    <row r="68" customFormat="false" ht="12.75" hidden="true" customHeight="true" outlineLevel="0" collapsed="false">
      <c r="C68" s="78"/>
      <c r="F68" s="109"/>
      <c r="G68" s="109"/>
      <c r="H68" s="109"/>
      <c r="I68" s="109"/>
      <c r="J68" s="109"/>
      <c r="K68" s="109"/>
    </row>
    <row r="69" customFormat="false" ht="12.75" hidden="true" customHeight="true" outlineLevel="0" collapsed="false">
      <c r="C69" s="78"/>
      <c r="F69" s="78"/>
      <c r="G69" s="78"/>
      <c r="H69" s="78"/>
      <c r="I69" s="78"/>
      <c r="J69" s="78"/>
      <c r="K69" s="78"/>
    </row>
    <row r="70" customFormat="false" ht="12.75" hidden="true" customHeight="true" outlineLevel="0" collapsed="false"/>
    <row r="71" customFormat="false" ht="12.75" hidden="true" customHeight="true" outlineLevel="0" collapsed="false"/>
    <row r="1048576" customFormat="false" ht="12.75" hidden="true" customHeight="true" outlineLevel="0" collapsed="false"/>
  </sheetData>
  <sheetProtection algorithmName="SHA-512" hashValue="MhphAg0lzyIBVrE9FTASaShlS+TyM3CdLOj55fHWkDzLP+YmA9J/E9eu7OYFOH50XWTMjzUk9degSFdL7JQc1g==" saltValue="eI6kurAGKlJGBNyiCKWxOw==" spinCount="100000" sheet="true" objects="true" scenarios="true"/>
  <mergeCells count="50">
    <mergeCell ref="F7:G7"/>
    <mergeCell ref="H7:I7"/>
    <mergeCell ref="J7:K7"/>
    <mergeCell ref="H8:I8"/>
    <mergeCell ref="J8:K8"/>
    <mergeCell ref="G19:I19"/>
    <mergeCell ref="H20:I20"/>
    <mergeCell ref="D30:E30"/>
    <mergeCell ref="F33:G33"/>
    <mergeCell ref="H33:I33"/>
    <mergeCell ref="J33:K33"/>
    <mergeCell ref="H34:I34"/>
    <mergeCell ref="J34:K34"/>
    <mergeCell ref="F35:G35"/>
    <mergeCell ref="H35:I35"/>
    <mergeCell ref="J35:K35"/>
    <mergeCell ref="D36:E36"/>
    <mergeCell ref="F36:G36"/>
    <mergeCell ref="H36:I36"/>
    <mergeCell ref="J36:K36"/>
    <mergeCell ref="D37:E37"/>
    <mergeCell ref="F37:G37"/>
    <mergeCell ref="H37:I37"/>
    <mergeCell ref="J37:K37"/>
    <mergeCell ref="D38:E38"/>
    <mergeCell ref="F38:G38"/>
    <mergeCell ref="H38:I38"/>
    <mergeCell ref="J38:K38"/>
    <mergeCell ref="D39:E39"/>
    <mergeCell ref="F39:G39"/>
    <mergeCell ref="H39:I39"/>
    <mergeCell ref="J39:K39"/>
    <mergeCell ref="D40:E40"/>
    <mergeCell ref="F40:G40"/>
    <mergeCell ref="H40:I40"/>
    <mergeCell ref="J40:K40"/>
    <mergeCell ref="A43:B43"/>
    <mergeCell ref="D43:E43"/>
    <mergeCell ref="F43:G43"/>
    <mergeCell ref="H43:I43"/>
    <mergeCell ref="J43:K43"/>
    <mergeCell ref="D44:E44"/>
    <mergeCell ref="F44:G44"/>
    <mergeCell ref="H44:I44"/>
    <mergeCell ref="J44:K44"/>
    <mergeCell ref="D46:E46"/>
    <mergeCell ref="F46:G46"/>
    <mergeCell ref="H46:I46"/>
    <mergeCell ref="J46:K46"/>
    <mergeCell ref="D49:E49"/>
  </mergeCells>
  <conditionalFormatting sqref="D49 D30:F30 F49">
    <cfRule type="expression" priority="2" aboveAverage="0" equalAverage="0" bottom="0" percent="0" rank="0" text="" dxfId="1">
      <formula>OR(F30&lt;F31,G30&lt;G31)</formula>
    </cfRule>
  </conditionalFormatting>
  <conditionalFormatting sqref="E49">
    <cfRule type="expression" priority="3" aboveAverage="0" equalAverage="0" bottom="0" percent="0" rank="0" text="" dxfId="2">
      <formula>G49&lt;G50</formula>
    </cfRule>
  </conditionalFormatting>
  <conditionalFormatting sqref="D44:E44">
    <cfRule type="expression" priority="4" aboveAverage="0" equalAverage="0" bottom="0" percent="0" rank="0" text="" dxfId="3">
      <formula>OR(F44&lt;F45,G44&lt;G45)</formula>
    </cfRule>
  </conditionalFormatting>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landscape" blackAndWhite="false" draft="false" cellComments="none" horizontalDpi="300" verticalDpi="300" copies="1"/>
  <headerFooter differentFirst="false" differentOddEven="false">
    <oddHeader>&amp;C&amp;"Times New Roman,Normal"&amp;12&amp;A</oddHeader>
    <oddFooter>&amp;C&amp;"Times New Roman,Normal"&amp;12Page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B1:J78"/>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selection pane="topLeft" activeCell="AMJ33" activeCellId="0" sqref="AMJ33"/>
    </sheetView>
  </sheetViews>
  <sheetFormatPr defaultColWidth="11.58984375" defaultRowHeight="12.75" zeroHeight="true" outlineLevelRow="0" outlineLevelCol="0"/>
  <cols>
    <col collapsed="false" customWidth="true" hidden="false" outlineLevel="0" max="1" min="1" style="0" width="3.57"/>
    <col collapsed="false" customWidth="true" hidden="false" outlineLevel="0" max="3" min="3" style="0" width="11.99"/>
    <col collapsed="false" customWidth="true" hidden="false" outlineLevel="0" max="4" min="4" style="0" width="13.29"/>
    <col collapsed="false" customWidth="true" hidden="false" outlineLevel="0" max="7" min="7" style="0" width="12.86"/>
    <col collapsed="false" customWidth="true" hidden="false" outlineLevel="0" max="11" min="11" style="0" width="3.42"/>
    <col collapsed="false" customWidth="false" hidden="true" outlineLevel="0" max="1024" min="12" style="0" width="11.57"/>
  </cols>
  <sheetData>
    <row r="1" customFormat="false" ht="12.75" hidden="false" customHeight="false" outlineLevel="0" collapsed="false">
      <c r="B1" s="110" t="s">
        <v>148</v>
      </c>
      <c r="C1" s="110"/>
      <c r="D1" s="110"/>
      <c r="E1" s="110"/>
      <c r="F1" s="110"/>
      <c r="G1" s="110"/>
      <c r="H1" s="110"/>
      <c r="I1" s="110"/>
      <c r="J1" s="110"/>
    </row>
    <row r="2" customFormat="false" ht="24.75" hidden="false" customHeight="true" outlineLevel="0" collapsed="false">
      <c r="B2" s="111"/>
      <c r="C2" s="112" t="s">
        <v>149</v>
      </c>
      <c r="D2" s="112"/>
      <c r="E2" s="112"/>
      <c r="F2" s="112"/>
      <c r="G2" s="112"/>
      <c r="H2" s="112"/>
      <c r="I2" s="112"/>
    </row>
    <row r="3" customFormat="false" ht="12.75" hidden="false" customHeight="false" outlineLevel="0" collapsed="false"/>
    <row r="4" customFormat="false" ht="12.75" hidden="false" customHeight="false" outlineLevel="0" collapsed="false">
      <c r="B4" s="113" t="s">
        <v>150</v>
      </c>
      <c r="C4" s="113"/>
      <c r="D4" s="114"/>
      <c r="E4" s="114"/>
      <c r="F4" s="114"/>
      <c r="G4" s="114"/>
      <c r="H4" s="114"/>
      <c r="I4" s="114"/>
    </row>
    <row r="5" customFormat="false" ht="12.75" hidden="false" customHeight="false" outlineLevel="0" collapsed="false">
      <c r="B5" s="113" t="s">
        <v>151</v>
      </c>
      <c r="C5" s="113"/>
      <c r="D5" s="114"/>
      <c r="E5" s="114"/>
      <c r="F5" s="114"/>
      <c r="G5" s="114"/>
      <c r="H5" s="114"/>
      <c r="I5" s="114"/>
    </row>
    <row r="6" customFormat="false" ht="12.75" hidden="false" customHeight="false" outlineLevel="0" collapsed="false">
      <c r="B6" s="113" t="s">
        <v>152</v>
      </c>
      <c r="C6" s="113"/>
      <c r="D6" s="114"/>
      <c r="E6" s="114"/>
      <c r="F6" s="114"/>
      <c r="G6" s="114"/>
      <c r="H6" s="114"/>
      <c r="I6" s="114"/>
    </row>
    <row r="8" customFormat="false" ht="24.75" hidden="false" customHeight="true" outlineLevel="0" collapsed="false">
      <c r="B8" s="115" t="s">
        <v>153</v>
      </c>
      <c r="C8" s="115"/>
      <c r="D8" s="115"/>
      <c r="E8" s="115"/>
      <c r="F8" s="115"/>
      <c r="G8" s="115"/>
      <c r="H8" s="115"/>
      <c r="I8" s="115"/>
      <c r="J8" s="115"/>
    </row>
    <row r="9" customFormat="false" ht="12.75" hidden="false" customHeight="false" outlineLevel="0" collapsed="false"/>
    <row r="10" customFormat="false" ht="12.75" hidden="false" customHeight="false" outlineLevel="0" collapsed="false">
      <c r="B10" s="96" t="s">
        <v>154</v>
      </c>
    </row>
    <row r="11" customFormat="false" ht="12.75" hidden="false" customHeight="false" outlineLevel="0" collapsed="false">
      <c r="B11" s="113" t="s">
        <v>155</v>
      </c>
      <c r="C11" s="113"/>
      <c r="D11" s="113"/>
      <c r="E11" s="113"/>
      <c r="F11" s="114"/>
      <c r="G11" s="114"/>
      <c r="H11" s="114"/>
      <c r="I11" s="114"/>
    </row>
    <row r="12" customFormat="false" ht="12.75" hidden="false" customHeight="false" outlineLevel="0" collapsed="false">
      <c r="B12" s="113" t="s">
        <v>156</v>
      </c>
      <c r="C12" s="113"/>
      <c r="D12" s="113"/>
      <c r="E12" s="113"/>
      <c r="F12" s="114"/>
      <c r="G12" s="114"/>
      <c r="H12" s="114"/>
      <c r="I12" s="114"/>
    </row>
    <row r="13" customFormat="false" ht="12.75" hidden="false" customHeight="false" outlineLevel="0" collapsed="false">
      <c r="B13" s="113" t="s">
        <v>157</v>
      </c>
      <c r="C13" s="113"/>
      <c r="D13" s="113"/>
      <c r="E13" s="113"/>
      <c r="F13" s="116" t="s">
        <v>158</v>
      </c>
      <c r="G13" s="116"/>
      <c r="H13" s="116"/>
      <c r="I13" s="116"/>
    </row>
    <row r="14" customFormat="false" ht="12.75" hidden="false" customHeight="false" outlineLevel="0" collapsed="false">
      <c r="B14" s="113" t="s">
        <v>94</v>
      </c>
      <c r="C14" s="113"/>
      <c r="D14" s="113"/>
      <c r="E14" s="113"/>
      <c r="F14" s="114"/>
      <c r="G14" s="114"/>
      <c r="H14" s="114"/>
      <c r="I14" s="114"/>
    </row>
    <row r="15" customFormat="false" ht="12.75" hidden="false" customHeight="false" outlineLevel="0" collapsed="false">
      <c r="B15" s="113" t="s">
        <v>97</v>
      </c>
      <c r="C15" s="113"/>
      <c r="D15" s="113"/>
      <c r="E15" s="113"/>
      <c r="F15" s="114"/>
      <c r="G15" s="114"/>
      <c r="H15" s="114"/>
      <c r="I15" s="114"/>
    </row>
    <row r="16" customFormat="false" ht="12.75" hidden="false" customHeight="false" outlineLevel="0" collapsed="false">
      <c r="B16" s="113" t="s">
        <v>159</v>
      </c>
      <c r="C16" s="113"/>
      <c r="D16" s="113"/>
      <c r="E16" s="113"/>
      <c r="F16" s="114"/>
      <c r="G16" s="114"/>
      <c r="H16" s="114"/>
      <c r="I16" s="114"/>
    </row>
    <row r="17" customFormat="false" ht="12.75" hidden="false" customHeight="false" outlineLevel="0" collapsed="false">
      <c r="B17" s="113" t="s">
        <v>160</v>
      </c>
      <c r="C17" s="113"/>
      <c r="D17" s="113"/>
      <c r="E17" s="113"/>
      <c r="F17" s="117" t="str">
        <f aca="false">SAISIE!$G$13</f>
        <v>GO</v>
      </c>
      <c r="G17" s="117"/>
      <c r="H17" s="117"/>
      <c r="I17" s="117"/>
    </row>
    <row r="18" customFormat="false" ht="12.75" hidden="false" customHeight="false" outlineLevel="0" collapsed="false">
      <c r="B18" s="113" t="s">
        <v>161</v>
      </c>
      <c r="C18" s="113"/>
      <c r="D18" s="113"/>
      <c r="E18" s="113"/>
      <c r="F18" s="114"/>
      <c r="G18" s="114"/>
      <c r="H18" s="114"/>
      <c r="I18" s="114"/>
    </row>
    <row r="19" customFormat="false" ht="12.75" hidden="false" customHeight="false" outlineLevel="0" collapsed="false">
      <c r="B19" s="113" t="s">
        <v>118</v>
      </c>
      <c r="C19" s="113"/>
      <c r="D19" s="113"/>
      <c r="E19" s="113"/>
      <c r="F19" s="118" t="n">
        <f aca="false">SUM(SAISIE!$D$19:$D21)</f>
        <v>0</v>
      </c>
      <c r="G19" s="118"/>
      <c r="H19" s="118"/>
      <c r="I19" s="118"/>
    </row>
    <row r="20" customFormat="false" ht="12.75" hidden="false" customHeight="false" outlineLevel="0" collapsed="false">
      <c r="B20" s="113" t="s">
        <v>162</v>
      </c>
      <c r="C20" s="113"/>
      <c r="D20" s="113"/>
      <c r="E20" s="113"/>
      <c r="F20" s="114"/>
      <c r="G20" s="114"/>
      <c r="H20" s="114"/>
      <c r="I20" s="114"/>
    </row>
    <row r="21" customFormat="false" ht="12.75" hidden="false" customHeight="false" outlineLevel="0" collapsed="false">
      <c r="B21" s="113" t="s">
        <v>163</v>
      </c>
      <c r="C21" s="113"/>
      <c r="D21" s="113"/>
      <c r="E21" s="113"/>
      <c r="F21" s="119"/>
      <c r="G21" s="119"/>
      <c r="H21" s="119"/>
      <c r="I21" s="119"/>
    </row>
    <row r="22" customFormat="false" ht="12.75" hidden="false" customHeight="false" outlineLevel="0" collapsed="false">
      <c r="B22" s="113" t="s">
        <v>164</v>
      </c>
      <c r="C22" s="113"/>
      <c r="D22" s="113"/>
      <c r="E22" s="113"/>
      <c r="F22" s="119"/>
      <c r="G22" s="119"/>
      <c r="H22" s="119"/>
      <c r="I22" s="119"/>
    </row>
    <row r="23" customFormat="false" ht="12.75" hidden="false" customHeight="false" outlineLevel="0" collapsed="false">
      <c r="B23" s="113" t="s">
        <v>17</v>
      </c>
      <c r="C23" s="113"/>
      <c r="D23" s="113"/>
      <c r="E23" s="113"/>
      <c r="F23" s="120" t="n">
        <f aca="false">SAISIE!$D$12</f>
        <v>0</v>
      </c>
      <c r="G23" s="120"/>
      <c r="H23" s="120"/>
      <c r="I23" s="120"/>
    </row>
    <row r="24" customFormat="false" ht="12.75" hidden="false" customHeight="false" outlineLevel="0" collapsed="false">
      <c r="B24" s="113" t="s">
        <v>165</v>
      </c>
      <c r="C24" s="113"/>
      <c r="D24" s="113"/>
      <c r="E24" s="113"/>
      <c r="F24" s="119"/>
      <c r="G24" s="119"/>
      <c r="H24" s="119"/>
      <c r="I24" s="119"/>
    </row>
    <row r="25" customFormat="false" ht="12.75" hidden="false" customHeight="false" outlineLevel="0" collapsed="false">
      <c r="B25" s="113" t="s">
        <v>166</v>
      </c>
      <c r="C25" s="113"/>
      <c r="D25" s="113"/>
      <c r="E25" s="113"/>
      <c r="F25" s="119"/>
      <c r="G25" s="119"/>
      <c r="H25" s="119"/>
      <c r="I25" s="119"/>
    </row>
    <row r="26" customFormat="false" ht="12.75" hidden="false" customHeight="false" outlineLevel="0" collapsed="false">
      <c r="B26" s="113" t="s">
        <v>167</v>
      </c>
      <c r="C26" s="113"/>
      <c r="D26" s="113"/>
      <c r="E26" s="113"/>
      <c r="F26" s="121" t="n">
        <f aca="false">F24*F25</f>
        <v>0</v>
      </c>
      <c r="G26" s="121"/>
      <c r="H26" s="121"/>
      <c r="I26" s="121"/>
    </row>
    <row r="28" customFormat="false" ht="12.75" hidden="false" customHeight="false" outlineLevel="0" collapsed="false">
      <c r="B28" s="113" t="s">
        <v>168</v>
      </c>
      <c r="C28" s="113"/>
    </row>
    <row r="29" customFormat="false" ht="14.25" hidden="false" customHeight="true" outlineLevel="0" collapsed="false">
      <c r="B29" s="122" t="s">
        <v>1</v>
      </c>
      <c r="C29" s="122"/>
      <c r="D29" s="122"/>
      <c r="E29" s="122"/>
      <c r="F29" s="122"/>
      <c r="G29" s="122"/>
      <c r="H29" s="122"/>
      <c r="I29" s="122"/>
    </row>
    <row r="30" customFormat="false" ht="12.75" hidden="false" customHeight="false" outlineLevel="0" collapsed="false">
      <c r="B30" s="122"/>
      <c r="C30" s="122"/>
      <c r="D30" s="122"/>
      <c r="E30" s="122"/>
      <c r="F30" s="122"/>
      <c r="G30" s="122"/>
      <c r="H30" s="122"/>
      <c r="I30" s="122"/>
    </row>
    <row r="31" customFormat="false" ht="12.75" hidden="false" customHeight="false" outlineLevel="0" collapsed="false">
      <c r="B31" s="122"/>
      <c r="C31" s="122"/>
      <c r="D31" s="122"/>
      <c r="E31" s="122"/>
      <c r="F31" s="122"/>
      <c r="G31" s="122"/>
      <c r="H31" s="122"/>
      <c r="I31" s="122"/>
    </row>
    <row r="33" customFormat="false" ht="12.75" hidden="false" customHeight="false" outlineLevel="0" collapsed="false">
      <c r="B33" s="0" t="s">
        <v>169</v>
      </c>
    </row>
    <row r="34" customFormat="false" ht="41.25" hidden="false" customHeight="true" outlineLevel="0" collapsed="false">
      <c r="B34" s="122" t="s">
        <v>1</v>
      </c>
      <c r="C34" s="122"/>
      <c r="D34" s="122"/>
      <c r="E34" s="122"/>
      <c r="F34" s="122"/>
      <c r="G34" s="122"/>
      <c r="H34" s="123"/>
      <c r="I34" s="124" t="str">
        <f aca="false">IF(B34="satisfait aux limites minimales et maximales fixées par le constructeur qui sont de :","et de","")</f>
        <v/>
      </c>
      <c r="J34" s="125"/>
    </row>
    <row r="35" customFormat="false" ht="12.75" hidden="false" customHeight="false" outlineLevel="0" collapsed="false"/>
    <row r="36" customFormat="false" ht="12.75" hidden="false" customHeight="false" outlineLevel="0" collapsed="false">
      <c r="B36" s="96" t="s">
        <v>170</v>
      </c>
    </row>
    <row r="37" customFormat="false" ht="12.75" hidden="false" customHeight="false" outlineLevel="0" collapsed="false">
      <c r="B37" s="113" t="s">
        <v>171</v>
      </c>
      <c r="C37" s="113"/>
      <c r="D37" s="113"/>
      <c r="E37" s="113"/>
      <c r="F37" s="113"/>
      <c r="G37" s="113"/>
      <c r="H37" s="113"/>
      <c r="I37" s="108" t="n">
        <f aca="false">SAISIE!$D$8</f>
        <v>0</v>
      </c>
    </row>
    <row r="38" customFormat="false" ht="12.75" hidden="false" customHeight="false" outlineLevel="0" collapsed="false">
      <c r="B38" s="113" t="s">
        <v>172</v>
      </c>
      <c r="C38" s="113"/>
      <c r="D38" s="113"/>
      <c r="E38" s="113"/>
      <c r="F38" s="113"/>
      <c r="G38" s="113"/>
      <c r="H38" s="113"/>
      <c r="I38" s="108" t="n">
        <f aca="false">SAISIE!$D$9</f>
        <v>0</v>
      </c>
    </row>
    <row r="39" customFormat="false" ht="12.75" hidden="false" customHeight="false" outlineLevel="0" collapsed="false">
      <c r="B39" s="113" t="s">
        <v>173</v>
      </c>
      <c r="C39" s="113"/>
      <c r="D39" s="113"/>
      <c r="E39" s="113"/>
      <c r="F39" s="113"/>
      <c r="G39" s="113"/>
      <c r="H39" s="113"/>
      <c r="I39" s="108" t="n">
        <f aca="false">SAISIE!$D$10</f>
        <v>0</v>
      </c>
    </row>
    <row r="40" customFormat="false" ht="12.75" hidden="false" customHeight="false" outlineLevel="0" collapsed="false">
      <c r="B40" s="113" t="s">
        <v>174</v>
      </c>
      <c r="C40" s="113"/>
      <c r="D40" s="113"/>
      <c r="E40" s="113"/>
      <c r="F40" s="113"/>
      <c r="G40" s="113"/>
      <c r="H40" s="113"/>
      <c r="I40" s="126" t="n">
        <f aca="false">SAISIE!$D$28</f>
        <v>0</v>
      </c>
    </row>
    <row r="41" customFormat="false" ht="12.75" hidden="false" customHeight="false" outlineLevel="0" collapsed="false">
      <c r="B41" s="113" t="s">
        <v>175</v>
      </c>
      <c r="C41" s="113"/>
      <c r="D41" s="113"/>
      <c r="E41" s="113"/>
      <c r="F41" s="113"/>
      <c r="G41" s="113"/>
      <c r="H41" s="113"/>
      <c r="I41" s="108" t="e">
        <f aca="false">SAISIE!$D$14</f>
        <v>#DIV/0!</v>
      </c>
    </row>
    <row r="42" customFormat="false" ht="12.75" hidden="false" customHeight="false" outlineLevel="0" collapsed="false">
      <c r="B42" s="113" t="s">
        <v>176</v>
      </c>
      <c r="C42" s="113"/>
      <c r="D42" s="113"/>
      <c r="E42" s="113"/>
      <c r="F42" s="113"/>
      <c r="G42" s="113"/>
      <c r="H42" s="113"/>
      <c r="I42" s="108" t="e">
        <f aca="false">SAISIE!$D$15</f>
        <v>#DIV/0!</v>
      </c>
    </row>
    <row r="43" customFormat="false" ht="12.75" hidden="false" customHeight="false" outlineLevel="0" collapsed="false">
      <c r="B43" s="113" t="s">
        <v>177</v>
      </c>
      <c r="C43" s="113"/>
      <c r="D43" s="113"/>
      <c r="E43" s="113"/>
      <c r="F43" s="113"/>
      <c r="G43" s="113"/>
      <c r="H43" s="113"/>
      <c r="I43" s="108" t="e">
        <f aca="false">SAISIE!$D$16</f>
        <v>#DIV/0!</v>
      </c>
    </row>
    <row r="44" customFormat="false" ht="12.75" hidden="false" customHeight="false" outlineLevel="0" collapsed="false">
      <c r="B44" s="113" t="s">
        <v>178</v>
      </c>
      <c r="C44" s="113"/>
      <c r="D44" s="113"/>
      <c r="E44" s="113"/>
      <c r="F44" s="113"/>
      <c r="G44" s="113"/>
      <c r="H44" s="113"/>
      <c r="I44" s="126" t="n">
        <f aca="false">SAISIE!$D$27</f>
        <v>0</v>
      </c>
    </row>
    <row r="46" customFormat="false" ht="12.75" hidden="false" customHeight="false" outlineLevel="0" collapsed="false">
      <c r="B46" s="127" t="s">
        <v>179</v>
      </c>
      <c r="C46" s="127"/>
      <c r="D46" s="127"/>
      <c r="E46" s="128" t="str">
        <f aca="false">SAISIE!$C$38</f>
        <v>P</v>
      </c>
    </row>
    <row r="48" customFormat="false" ht="12.75" hidden="false" customHeight="false" outlineLevel="0" collapsed="false">
      <c r="B48" s="127" t="s">
        <v>180</v>
      </c>
      <c r="C48" s="127"/>
      <c r="D48" s="127"/>
      <c r="E48" s="127"/>
      <c r="F48" s="127"/>
      <c r="G48" s="127"/>
    </row>
    <row r="49" customFormat="false" ht="12.75" hidden="false" customHeight="false" outlineLevel="0" collapsed="false">
      <c r="B49" s="110"/>
      <c r="C49" s="110"/>
      <c r="D49" s="110"/>
      <c r="E49" s="129" t="s">
        <v>124</v>
      </c>
      <c r="F49" s="129"/>
      <c r="G49" s="129"/>
      <c r="H49" s="129" t="s">
        <v>181</v>
      </c>
      <c r="I49" s="129"/>
      <c r="J49" s="129"/>
    </row>
    <row r="50" customFormat="false" ht="12.75" hidden="false" customHeight="false" outlineLevel="0" collapsed="false">
      <c r="B50" s="127"/>
      <c r="C50" s="130" t="s">
        <v>182</v>
      </c>
      <c r="D50" s="130"/>
      <c r="E50" s="131" t="s">
        <v>183</v>
      </c>
      <c r="F50" s="131" t="n">
        <v>1</v>
      </c>
      <c r="G50" s="131" t="n">
        <v>2</v>
      </c>
      <c r="H50" s="131" t="s">
        <v>183</v>
      </c>
      <c r="I50" s="131" t="n">
        <v>1</v>
      </c>
      <c r="J50" s="131" t="n">
        <v>2</v>
      </c>
    </row>
    <row r="51" customFormat="false" ht="12.75" hidden="false" customHeight="false" outlineLevel="0" collapsed="false">
      <c r="B51" s="132" t="s">
        <v>184</v>
      </c>
      <c r="C51" s="132"/>
      <c r="D51" s="132"/>
      <c r="E51" s="133" t="e">
        <f aca="false">#REF!</f>
        <v>#REF!</v>
      </c>
      <c r="F51" s="133" t="e">
        <f aca="false">#REF!</f>
        <v>#REF!</v>
      </c>
      <c r="G51" s="133" t="e">
        <f aca="false">#REF!</f>
        <v>#REF!</v>
      </c>
      <c r="H51" s="133" t="e">
        <f aca="false">#REF!</f>
        <v>#REF!</v>
      </c>
      <c r="I51" s="133" t="e">
        <f aca="false">#REF!</f>
        <v>#REF!</v>
      </c>
      <c r="J51" s="133" t="e">
        <f aca="false">#REF!</f>
        <v>#REF!</v>
      </c>
    </row>
    <row r="52" customFormat="false" ht="12.75" hidden="false" customHeight="false" outlineLevel="0" collapsed="false">
      <c r="B52" s="132" t="s">
        <v>185</v>
      </c>
      <c r="C52" s="132"/>
      <c r="D52" s="132"/>
      <c r="E52" s="133" t="e">
        <f aca="false">#REF!</f>
        <v>#REF!</v>
      </c>
      <c r="F52" s="133" t="e">
        <f aca="false">#REF!</f>
        <v>#REF!</v>
      </c>
      <c r="G52" s="133" t="e">
        <f aca="false">#REF!</f>
        <v>#REF!</v>
      </c>
      <c r="H52" s="133" t="e">
        <f aca="false">#REF!</f>
        <v>#REF!</v>
      </c>
      <c r="I52" s="133" t="e">
        <f aca="false">#REF!</f>
        <v>#REF!</v>
      </c>
      <c r="J52" s="133" t="e">
        <f aca="false">#REF!</f>
        <v>#REF!</v>
      </c>
    </row>
    <row r="53" customFormat="false" ht="12.75" hidden="false" customHeight="false" outlineLevel="0" collapsed="false">
      <c r="B53" s="132" t="str">
        <f aca="false">IF(E46="C","PTAC du véhicule remorqué (kg) (Cat C)","")</f>
        <v/>
      </c>
      <c r="C53" s="132"/>
      <c r="D53" s="132"/>
      <c r="E53" s="133" t="e">
        <f aca="false">#REF!</f>
        <v>#REF!</v>
      </c>
      <c r="F53" s="133" t="e">
        <f aca="false">#REF!</f>
        <v>#REF!</v>
      </c>
      <c r="G53" s="133" t="e">
        <f aca="false">#REF!</f>
        <v>#REF!</v>
      </c>
      <c r="H53" s="133" t="e">
        <f aca="false">#REF!</f>
        <v>#REF!</v>
      </c>
      <c r="I53" s="133" t="e">
        <f aca="false">#REF!</f>
        <v>#REF!</v>
      </c>
      <c r="J53" s="133" t="e">
        <f aca="false">#REF!</f>
        <v>#REF!</v>
      </c>
    </row>
    <row r="55" customFormat="false" ht="12.75" hidden="false" customHeight="false" outlineLevel="0" collapsed="false">
      <c r="B55" s="127" t="s">
        <v>186</v>
      </c>
      <c r="C55" s="127"/>
      <c r="D55" s="127"/>
      <c r="E55" s="127"/>
      <c r="F55" s="127"/>
      <c r="G55" s="127"/>
    </row>
    <row r="56" customFormat="false" ht="12.75" hidden="false" customHeight="false" outlineLevel="0" collapsed="false">
      <c r="B56" s="134" t="n">
        <f aca="false">IF(E46="A","Catégorie A",IF(E46="B","Catégorie B",IF(E46="C","Catégorie C")))</f>
        <v>0</v>
      </c>
      <c r="C56" s="134"/>
      <c r="D56" s="134"/>
      <c r="E56" s="134"/>
      <c r="F56" s="134"/>
      <c r="G56" s="134"/>
      <c r="H56" s="134"/>
      <c r="I56" s="134"/>
      <c r="J56" s="134"/>
    </row>
    <row r="57" customFormat="false" ht="12.75" hidden="false" customHeight="false" outlineLevel="0" collapsed="false">
      <c r="B57" s="135" t="n">
        <f aca="false">IF(E46="A","Véhicule remorqué d’un PTAC ≤ 1800 kg",IF(E46="B","véhicule remorqué d'un PTAC &lt; 3500 kg",IF(E46="C","Véhicule chargé")))</f>
        <v>0</v>
      </c>
      <c r="C57" s="135"/>
      <c r="D57" s="135"/>
      <c r="E57" s="135"/>
      <c r="F57" s="135"/>
      <c r="G57" s="135"/>
      <c r="H57" s="135"/>
      <c r="I57" s="135"/>
      <c r="J57" s="135"/>
    </row>
    <row r="58" customFormat="false" ht="12.75" hidden="false" customHeight="false" outlineLevel="0" collapsed="false">
      <c r="B58" s="135" t="n">
        <f aca="false">IF(E46="A","PV + F &gt; 2 fois le poids du véhicule remorqué, c’est-à-dire :",IF(E46="B","PV + F &gt; 3/2 fois le poids du véhicule remorqué, c’est-à-dire",IF(E46="C","Poids total autorisé en charge du véhicule remorqué indiqué sur la carte barrée de bleu supérieur ou égal au poids total autorisé en charge du véhicule en panne ou accidenté indiqué sur le certificat d’immatriculation")))</f>
        <v>0</v>
      </c>
      <c r="C58" s="135"/>
      <c r="D58" s="135"/>
      <c r="E58" s="135"/>
      <c r="F58" s="135"/>
      <c r="G58" s="135"/>
      <c r="H58" s="135"/>
      <c r="I58" s="135"/>
      <c r="J58" s="135"/>
    </row>
    <row r="59" customFormat="false" ht="12.75" hidden="false" customHeight="false" outlineLevel="0" collapsed="false">
      <c r="C59" s="136" t="str">
        <f aca="false">IF(OR(E46="A",E46="B"),"• le poids réel de celui-ci lorsqu’il est remorque non soulevé","")</f>
        <v/>
      </c>
      <c r="D59" s="136"/>
      <c r="E59" s="136"/>
      <c r="F59" s="136"/>
      <c r="G59" s="136"/>
      <c r="H59" s="136"/>
      <c r="I59" s="136"/>
      <c r="J59" s="136"/>
    </row>
    <row r="60" customFormat="false" ht="12.75" hidden="false" customHeight="false" outlineLevel="0" collapsed="false">
      <c r="C60" s="136" t="str">
        <f aca="false">IF(OR(E46="A",E46="B"),"• le poids réel du/des essieu(x) en contact avec le sol lorsqu’il est remorqué soulevé.","")</f>
        <v/>
      </c>
      <c r="D60" s="136"/>
      <c r="E60" s="136"/>
      <c r="F60" s="136"/>
      <c r="G60" s="136"/>
      <c r="H60" s="136"/>
      <c r="I60" s="136"/>
      <c r="J60" s="136"/>
    </row>
    <row r="61" customFormat="false" ht="12.75" hidden="false" customHeight="false" outlineLevel="0" collapsed="false">
      <c r="B61" s="0" t="str">
        <f aca="false">IF(E46="C","Véhicule entièrement déchargé","")</f>
        <v/>
      </c>
    </row>
    <row r="62" customFormat="false" ht="12.75" hidden="false" customHeight="false" outlineLevel="0" collapsed="false">
      <c r="B62" s="136" t="str">
        <f aca="false">IF(E46="C","Poids total autorisé en charge du véhicule remorqué indiqué sur la carte barrée de bleu supérieur ou égal au poids à vide du véhicule en panne ou accidenté entièrement déchargé indiqué sur le certificat d’immatriculation","")</f>
        <v/>
      </c>
      <c r="C62" s="136"/>
      <c r="D62" s="136"/>
      <c r="E62" s="136"/>
      <c r="F62" s="136"/>
      <c r="G62" s="136"/>
      <c r="H62" s="136"/>
      <c r="I62" s="136"/>
      <c r="J62" s="136"/>
    </row>
    <row r="64" customFormat="false" ht="12.75" hidden="false" customHeight="false" outlineLevel="0" collapsed="false">
      <c r="B64" s="127" t="s">
        <v>187</v>
      </c>
      <c r="C64" s="127"/>
      <c r="D64" s="127"/>
      <c r="E64" s="127"/>
      <c r="F64" s="127"/>
      <c r="G64" s="127"/>
    </row>
    <row r="65" customFormat="false" ht="12.75" hidden="false" customHeight="false" outlineLevel="0" collapsed="false">
      <c r="C65" s="137" t="str">
        <f aca="false">E46&amp;" : "&amp; IF(E46="A","1 extincteur","2 extincteurs")&amp; " à poudre homologués type 89B (feux d’hydrocarbure)"</f>
        <v>P : 2 extincteurs à poudre homologués type 89B (feux d’hydrocarbure)</v>
      </c>
      <c r="D65" s="137"/>
      <c r="E65" s="137"/>
      <c r="F65" s="137"/>
      <c r="G65" s="137"/>
      <c r="H65" s="137"/>
      <c r="I65" s="137"/>
    </row>
    <row r="66" customFormat="false" ht="12.75" hidden="false" customHeight="false" outlineLevel="0" collapsed="false">
      <c r="C66" s="113" t="s">
        <v>188</v>
      </c>
      <c r="D66" s="113"/>
      <c r="E66" s="113"/>
      <c r="F66" s="113"/>
      <c r="G66" s="113"/>
      <c r="H66" s="113"/>
      <c r="I66" s="113"/>
    </row>
    <row r="67" customFormat="false" ht="12.75" hidden="false" customHeight="false" outlineLevel="0" collapsed="false">
      <c r="C67" s="113" t="s">
        <v>189</v>
      </c>
      <c r="D67" s="113"/>
      <c r="E67" s="113"/>
      <c r="F67" s="113"/>
      <c r="G67" s="113"/>
      <c r="H67" s="113"/>
      <c r="I67" s="113"/>
    </row>
    <row r="68" customFormat="false" ht="12.75" hidden="false" customHeight="false" outlineLevel="0" collapsed="false">
      <c r="C68" s="113" t="s">
        <v>190</v>
      </c>
      <c r="D68" s="113"/>
      <c r="E68" s="113"/>
      <c r="F68" s="113"/>
      <c r="G68" s="113"/>
      <c r="H68" s="113"/>
      <c r="I68" s="113"/>
    </row>
    <row r="69" customFormat="false" ht="12.75" hidden="false" customHeight="false" outlineLevel="0" collapsed="false">
      <c r="C69" s="113" t="s">
        <v>191</v>
      </c>
      <c r="D69" s="113"/>
      <c r="E69" s="113"/>
      <c r="F69" s="113"/>
      <c r="G69" s="113"/>
      <c r="H69" s="113"/>
      <c r="I69" s="113"/>
    </row>
    <row r="70" customFormat="false" ht="12.75" hidden="false" customHeight="false" outlineLevel="0" collapsed="false">
      <c r="C70" s="113" t="s">
        <v>192</v>
      </c>
      <c r="D70" s="113"/>
      <c r="E70" s="113"/>
      <c r="F70" s="113"/>
      <c r="G70" s="113"/>
      <c r="H70" s="113"/>
      <c r="I70" s="113"/>
    </row>
    <row r="71" customFormat="false" ht="12.75" hidden="false" customHeight="false" outlineLevel="0" collapsed="false">
      <c r="C71" s="113" t="str">
        <f aca="false">IF(F19&gt;1,F19&amp;" gilets réfléchissants","1 gilet réfléchissant")</f>
        <v>1 gilet réfléchissant</v>
      </c>
      <c r="D71" s="113"/>
      <c r="E71" s="113"/>
      <c r="F71" s="113"/>
      <c r="G71" s="113"/>
      <c r="H71" s="113"/>
      <c r="I71" s="113"/>
    </row>
    <row r="73" customFormat="false" ht="12.75" hidden="false" customHeight="false" outlineLevel="0" collapsed="false">
      <c r="B73" s="0" t="s">
        <v>193</v>
      </c>
      <c r="C73" s="114"/>
      <c r="D73" s="114"/>
      <c r="F73" s="0" t="s">
        <v>194</v>
      </c>
      <c r="G73" s="114"/>
      <c r="H73" s="114"/>
    </row>
    <row r="75" customFormat="false" ht="12.75" hidden="false" customHeight="false" outlineLevel="0" collapsed="false">
      <c r="D75" s="0" t="s">
        <v>195</v>
      </c>
      <c r="F75" s="114"/>
      <c r="G75" s="114"/>
      <c r="H75" s="114"/>
    </row>
    <row r="76" customFormat="false" ht="12.75" hidden="false" customHeight="false" outlineLevel="0" collapsed="false">
      <c r="F76" s="114"/>
      <c r="G76" s="114"/>
      <c r="H76" s="114"/>
    </row>
    <row r="77" customFormat="false" ht="12.75" hidden="false" customHeight="false" outlineLevel="0" collapsed="false">
      <c r="F77" s="114"/>
      <c r="G77" s="114"/>
      <c r="H77" s="114"/>
    </row>
    <row r="78" customFormat="false" ht="12.75" hidden="false" customHeight="false" outlineLevel="0" collapsed="false"/>
  </sheetData>
  <sheetProtection sheet="true" objects="true" scenarios="true"/>
  <mergeCells count="79">
    <mergeCell ref="B1:J1"/>
    <mergeCell ref="C2:I2"/>
    <mergeCell ref="B4:C4"/>
    <mergeCell ref="D4:I4"/>
    <mergeCell ref="B5:C5"/>
    <mergeCell ref="D5:I5"/>
    <mergeCell ref="B6:C6"/>
    <mergeCell ref="D6:I6"/>
    <mergeCell ref="B8:J8"/>
    <mergeCell ref="B11:E11"/>
    <mergeCell ref="F11:I11"/>
    <mergeCell ref="B12:E12"/>
    <mergeCell ref="F12:I12"/>
    <mergeCell ref="B13:E13"/>
    <mergeCell ref="F13:I13"/>
    <mergeCell ref="B14:E14"/>
    <mergeCell ref="F14:I14"/>
    <mergeCell ref="B15:E15"/>
    <mergeCell ref="F15:I15"/>
    <mergeCell ref="B16:E16"/>
    <mergeCell ref="F16:I16"/>
    <mergeCell ref="B17:E17"/>
    <mergeCell ref="F17:I17"/>
    <mergeCell ref="B18:E18"/>
    <mergeCell ref="F18:I18"/>
    <mergeCell ref="B19:E19"/>
    <mergeCell ref="F19:I19"/>
    <mergeCell ref="B20:E20"/>
    <mergeCell ref="F20:I20"/>
    <mergeCell ref="B21:E21"/>
    <mergeCell ref="F21:I21"/>
    <mergeCell ref="B22:E22"/>
    <mergeCell ref="F22:I22"/>
    <mergeCell ref="B23:E23"/>
    <mergeCell ref="F23:I23"/>
    <mergeCell ref="B24:E24"/>
    <mergeCell ref="F24:I24"/>
    <mergeCell ref="B25:E25"/>
    <mergeCell ref="F25:I25"/>
    <mergeCell ref="B26:E26"/>
    <mergeCell ref="F26:I26"/>
    <mergeCell ref="B28:C28"/>
    <mergeCell ref="B29:I31"/>
    <mergeCell ref="B34:G34"/>
    <mergeCell ref="B37:H37"/>
    <mergeCell ref="B38:H38"/>
    <mergeCell ref="B39:H39"/>
    <mergeCell ref="B40:H40"/>
    <mergeCell ref="B41:H41"/>
    <mergeCell ref="B42:H42"/>
    <mergeCell ref="B43:H43"/>
    <mergeCell ref="B44:H44"/>
    <mergeCell ref="B46:D46"/>
    <mergeCell ref="B48:G48"/>
    <mergeCell ref="B49:D49"/>
    <mergeCell ref="E49:G49"/>
    <mergeCell ref="H49:J49"/>
    <mergeCell ref="C50:D50"/>
    <mergeCell ref="B51:D51"/>
    <mergeCell ref="B52:D52"/>
    <mergeCell ref="B53:D53"/>
    <mergeCell ref="B55:G55"/>
    <mergeCell ref="B56:J56"/>
    <mergeCell ref="B57:J57"/>
    <mergeCell ref="B58:J58"/>
    <mergeCell ref="C59:J59"/>
    <mergeCell ref="C60:J60"/>
    <mergeCell ref="B62:J62"/>
    <mergeCell ref="B64:G64"/>
    <mergeCell ref="C65:I65"/>
    <mergeCell ref="C66:I66"/>
    <mergeCell ref="C67:I67"/>
    <mergeCell ref="C68:I68"/>
    <mergeCell ref="C69:I69"/>
    <mergeCell ref="C70:I70"/>
    <mergeCell ref="C71:I71"/>
    <mergeCell ref="C73:D73"/>
    <mergeCell ref="G73:H73"/>
    <mergeCell ref="F75:H77"/>
  </mergeCells>
  <printOptions headings="false" gridLines="false" gridLinesSet="true" horizontalCentered="false" verticalCentered="false"/>
  <pageMargins left="0.39375" right="0.39375" top="0.39375" bottom="0.393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LibreOffice/7.3.7.2.M8$Windows_X86_64 LibreOffice_project/6d3c621d2a55ad69069ee1e9770686c208fa23a7</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2025-03-25T10:47:44Z</dcterms:created>
  <dc:creator/>
  <dc:description/>
  <dc:language>fr-FR</dc:language>
  <cp:lastModifiedBy/>
  <cp:revision>1</cp:revision>
  <dc:subject/>
  <dc:title/>
</cp:coreProperties>
</file>

<file path=docProps/custom.xml><?xml version="1.0" encoding="utf-8"?>
<Properties xmlns="http://schemas.openxmlformats.org/officeDocument/2006/custom-properties" xmlns:vt="http://schemas.openxmlformats.org/officeDocument/2006/docPropsVTypes"/>
</file>